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742" activeTab="0"/>
  </bookViews>
  <sheets>
    <sheet name="Шаблон_1" sheetId="1" r:id="rId1"/>
    <sheet name="Шаблон_1 (прим_заполнения)" sheetId="2" r:id="rId2"/>
    <sheet name="Формулы_1" sheetId="3" r:id="rId3"/>
    <sheet name="Шаблон_2" sheetId="4" r:id="rId4"/>
    <sheet name="Шаблон_2 (прим_заполнения)" sheetId="5" r:id="rId5"/>
    <sheet name="Формулы_2" sheetId="6" r:id="rId6"/>
  </sheets>
  <definedNames/>
  <calcPr fullCalcOnLoad="1"/>
</workbook>
</file>

<file path=xl/sharedStrings.xml><?xml version="1.0" encoding="utf-8"?>
<sst xmlns="http://schemas.openxmlformats.org/spreadsheetml/2006/main" count="303" uniqueCount="96">
  <si>
    <t>ФИО</t>
  </si>
  <si>
    <t>Класс</t>
  </si>
  <si>
    <t>Теоретический тур</t>
  </si>
  <si>
    <t>Практический тур</t>
  </si>
  <si>
    <t>Дом_зад</t>
  </si>
  <si>
    <t>№</t>
  </si>
  <si>
    <t>Итого</t>
  </si>
  <si>
    <t>Победитель</t>
  </si>
  <si>
    <t>Место</t>
  </si>
  <si>
    <t>Кол-во участников</t>
  </si>
  <si>
    <t>чел</t>
  </si>
  <si>
    <t>Максимальное кол-во баллов за задание</t>
  </si>
  <si>
    <t>Доля обуч-ся, набравщих максимальный балл</t>
  </si>
  <si>
    <t>Ед. изм</t>
  </si>
  <si>
    <t>Доля обуч-ся, набравщих минимальный балл</t>
  </si>
  <si>
    <t>%</t>
  </si>
  <si>
    <t>Конкурс "Ученик года - 2010"</t>
  </si>
  <si>
    <t>&lt;1&gt;</t>
  </si>
  <si>
    <t>&lt;2&gt;</t>
  </si>
  <si>
    <t>&lt;3&gt;</t>
  </si>
  <si>
    <t>&lt;4&gt;</t>
  </si>
  <si>
    <t>&lt;5&gt;</t>
  </si>
  <si>
    <t>&lt;6&gt;</t>
  </si>
  <si>
    <t>&lt;7&gt;</t>
  </si>
  <si>
    <t>&lt;8&gt;</t>
  </si>
  <si>
    <t>&lt;9&gt;</t>
  </si>
  <si>
    <t>&lt;10&gt;</t>
  </si>
  <si>
    <t>Максимальное кол-во баллов за задание, набранное участниками</t>
  </si>
  <si>
    <t>Минимальное кол-во баллов за задание, набранное участниками</t>
  </si>
  <si>
    <t>и т.д.</t>
  </si>
  <si>
    <t>Иванова Анна</t>
  </si>
  <si>
    <t>9_А</t>
  </si>
  <si>
    <t>Петров Михаил</t>
  </si>
  <si>
    <t>10_Б</t>
  </si>
  <si>
    <t>Смирнова Наталья</t>
  </si>
  <si>
    <t>7_В</t>
  </si>
  <si>
    <t>Денисов Кирилл</t>
  </si>
  <si>
    <t>11_А</t>
  </si>
  <si>
    <t>Чернов Сергей</t>
  </si>
  <si>
    <t>Савельева Мария</t>
  </si>
  <si>
    <t>9_Б</t>
  </si>
  <si>
    <t>Котова Ирина</t>
  </si>
  <si>
    <t>8_Д</t>
  </si>
  <si>
    <t>Пухов Илья</t>
  </si>
  <si>
    <t>11_Б</t>
  </si>
  <si>
    <t>Сидоров Артем</t>
  </si>
  <si>
    <t>8_Б</t>
  </si>
  <si>
    <t>Егоров Сергей</t>
  </si>
  <si>
    <t>балл</t>
  </si>
  <si>
    <t>% выполнения заданий от максимально-возможного</t>
  </si>
  <si>
    <t>Выбывают  из конкурса, если:</t>
  </si>
  <si>
    <t>теоретический тур</t>
  </si>
  <si>
    <t>менее</t>
  </si>
  <si>
    <t>баллов</t>
  </si>
  <si>
    <t>практичесий тур</t>
  </si>
  <si>
    <t>ИТОГИ
 1 тура</t>
  </si>
  <si>
    <t>ИТОГИ
2 тура</t>
  </si>
  <si>
    <t>ИТОГИ КОНКУРСА</t>
  </si>
  <si>
    <t>Всего баллов</t>
  </si>
  <si>
    <t>Формулы в данном шаблоне:</t>
  </si>
  <si>
    <t xml:space="preserve">  -------&gt;</t>
  </si>
  <si>
    <t>Если таблица пуста, то в ячейке С5 отображается 0.</t>
  </si>
  <si>
    <t>Если таблица пуста, то в ячейке N10 отображается 0.</t>
  </si>
  <si>
    <t>Если таблица пуста, то ячейка O10 пуста.</t>
  </si>
  <si>
    <t>Если таблица пуста, то ячейка P10 пуста.</t>
  </si>
  <si>
    <t>Если таблица пуста, то ячейка Q10 пуста.</t>
  </si>
  <si>
    <t>Если таблица пуста, то в ячейке D25 отображается 0.</t>
  </si>
  <si>
    <t>Если таблица пуста, то в ячейке D27 отображается 0.</t>
  </si>
  <si>
    <t>Если таблица пуста, то в ячейке D26 отображается ####.</t>
  </si>
  <si>
    <t>Если таблица пуста, то в ячейке D28 отображается ####.</t>
  </si>
  <si>
    <t>Если таблица пуста, то в ячейке С6 отображается 89 (сумма определена).</t>
  </si>
  <si>
    <r>
      <t xml:space="preserve">В ячейке </t>
    </r>
    <r>
      <rPr>
        <b/>
        <sz val="10"/>
        <rFont val="Arial"/>
        <family val="2"/>
      </rPr>
      <t xml:space="preserve"> С5</t>
    </r>
  </si>
  <si>
    <r>
      <t xml:space="preserve">В ячейке </t>
    </r>
    <r>
      <rPr>
        <b/>
        <sz val="10"/>
        <rFont val="Arial"/>
        <family val="2"/>
      </rPr>
      <t xml:space="preserve"> С6</t>
    </r>
  </si>
  <si>
    <r>
      <t xml:space="preserve">В ячейке </t>
    </r>
    <r>
      <rPr>
        <b/>
        <sz val="10"/>
        <rFont val="Arial"/>
        <family val="2"/>
      </rPr>
      <t>N10</t>
    </r>
  </si>
  <si>
    <r>
      <t xml:space="preserve">В ячейке </t>
    </r>
    <r>
      <rPr>
        <b/>
        <sz val="10"/>
        <rFont val="Arial"/>
        <family val="2"/>
      </rPr>
      <t>О10</t>
    </r>
  </si>
  <si>
    <r>
      <t xml:space="preserve">В ячейке </t>
    </r>
    <r>
      <rPr>
        <b/>
        <sz val="10"/>
        <rFont val="Arial"/>
        <family val="2"/>
      </rPr>
      <t>Р10</t>
    </r>
  </si>
  <si>
    <r>
      <t xml:space="preserve">В ячейке </t>
    </r>
    <r>
      <rPr>
        <b/>
        <sz val="10"/>
        <rFont val="Arial"/>
        <family val="2"/>
      </rPr>
      <t>Q10</t>
    </r>
  </si>
  <si>
    <r>
      <t xml:space="preserve">В ячейке </t>
    </r>
    <r>
      <rPr>
        <b/>
        <sz val="10"/>
        <rFont val="Arial"/>
        <family val="2"/>
      </rPr>
      <t>D25</t>
    </r>
  </si>
  <si>
    <r>
      <t xml:space="preserve">В ячейке </t>
    </r>
    <r>
      <rPr>
        <b/>
        <sz val="10"/>
        <rFont val="Arial"/>
        <family val="2"/>
      </rPr>
      <t>D26</t>
    </r>
  </si>
  <si>
    <r>
      <t xml:space="preserve">В ячейке </t>
    </r>
    <r>
      <rPr>
        <b/>
        <sz val="10"/>
        <rFont val="Arial"/>
        <family val="2"/>
      </rPr>
      <t>D27</t>
    </r>
  </si>
  <si>
    <r>
      <t xml:space="preserve">В ячейке </t>
    </r>
    <r>
      <rPr>
        <b/>
        <sz val="10"/>
        <rFont val="Arial"/>
        <family val="2"/>
      </rPr>
      <t>D28</t>
    </r>
  </si>
  <si>
    <t>Пример заполненной таблицы</t>
  </si>
  <si>
    <t>Шаблон таблицы для расчета результатов конкурса</t>
  </si>
  <si>
    <t>Максимальный балл за задание</t>
  </si>
  <si>
    <t>Формулы</t>
  </si>
  <si>
    <r>
      <t xml:space="preserve">В ячейке </t>
    </r>
    <r>
      <rPr>
        <b/>
        <sz val="10"/>
        <rFont val="Arial Cyr"/>
        <family val="0"/>
      </rPr>
      <t>C7</t>
    </r>
  </si>
  <si>
    <r>
      <t xml:space="preserve">В ячейке </t>
    </r>
    <r>
      <rPr>
        <b/>
        <sz val="10"/>
        <rFont val="Arial Cyr"/>
        <family val="0"/>
      </rPr>
      <t>C8</t>
    </r>
  </si>
  <si>
    <r>
      <t xml:space="preserve">В ячейке </t>
    </r>
    <r>
      <rPr>
        <b/>
        <sz val="10"/>
        <rFont val="Arial Cyr"/>
        <family val="0"/>
      </rPr>
      <t>G14</t>
    </r>
  </si>
  <si>
    <r>
      <t xml:space="preserve">В ячейке </t>
    </r>
    <r>
      <rPr>
        <b/>
        <sz val="10"/>
        <rFont val="Arial Cyr"/>
        <family val="0"/>
      </rPr>
      <t>H14</t>
    </r>
  </si>
  <si>
    <r>
      <t xml:space="preserve">В ячейке </t>
    </r>
    <r>
      <rPr>
        <b/>
        <sz val="10"/>
        <rFont val="Arial Cyr"/>
        <family val="0"/>
      </rPr>
      <t>N14</t>
    </r>
  </si>
  <si>
    <r>
      <t xml:space="preserve">В ячейке </t>
    </r>
    <r>
      <rPr>
        <b/>
        <sz val="10"/>
        <rFont val="Arial Cyr"/>
        <family val="0"/>
      </rPr>
      <t>O14</t>
    </r>
  </si>
  <si>
    <r>
      <t xml:space="preserve">В ячейке </t>
    </r>
    <r>
      <rPr>
        <b/>
        <sz val="10"/>
        <rFont val="Arial Cyr"/>
        <family val="0"/>
      </rPr>
      <t>R14</t>
    </r>
  </si>
  <si>
    <r>
      <t xml:space="preserve">В ячейке </t>
    </r>
    <r>
      <rPr>
        <b/>
        <sz val="10"/>
        <rFont val="Arial Cyr"/>
        <family val="0"/>
      </rPr>
      <t>S14</t>
    </r>
  </si>
  <si>
    <r>
      <t xml:space="preserve">В ячейке </t>
    </r>
    <r>
      <rPr>
        <b/>
        <sz val="10"/>
        <rFont val="Arial Cyr"/>
        <family val="0"/>
      </rPr>
      <t>T14</t>
    </r>
  </si>
  <si>
    <r>
      <t xml:space="preserve">В ячейке </t>
    </r>
    <r>
      <rPr>
        <b/>
        <sz val="10"/>
        <rFont val="Arial Cyr"/>
        <family val="0"/>
      </rPr>
      <t>U14</t>
    </r>
  </si>
  <si>
    <r>
      <t xml:space="preserve">В ячейке </t>
    </r>
    <r>
      <rPr>
        <b/>
        <sz val="10"/>
        <rFont val="Arial Cyr"/>
        <family val="0"/>
      </rPr>
      <t>V14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</si>
</sst>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5">
    <font>
      <sz val="10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9"/>
      <color indexed="1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"/>
      <family val="2"/>
    </font>
    <font>
      <b/>
      <sz val="14"/>
      <color indexed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9" fontId="1" fillId="0" borderId="0" xfId="17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17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1" fillId="0" borderId="0" xfId="17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17" applyNumberFormat="1" applyFont="1" applyFill="1" applyBorder="1" applyAlignment="1">
      <alignment horizontal="center" vertical="center" wrapText="1"/>
    </xf>
    <xf numFmtId="9" fontId="8" fillId="2" borderId="1" xfId="17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164" fontId="2" fillId="0" borderId="1" xfId="17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9" fontId="8" fillId="2" borderId="0" xfId="17" applyNumberFormat="1" applyFont="1" applyFill="1" applyBorder="1" applyAlignment="1">
      <alignment horizontal="center" vertical="center" wrapText="1"/>
    </xf>
    <xf numFmtId="9" fontId="8" fillId="2" borderId="0" xfId="17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29</xdr:row>
      <xdr:rowOff>0</xdr:rowOff>
    </xdr:from>
    <xdr:to>
      <xdr:col>6</xdr:col>
      <xdr:colOff>47625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43200" y="6429375"/>
          <a:ext cx="129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=СЧЁТ(D10:D19)</a:t>
          </a:r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5</xdr:col>
      <xdr:colOff>428625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43200" y="6429375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=СУММ(D10:M10)</a:t>
          </a:r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7</xdr:col>
      <xdr:colOff>390525</xdr:colOff>
      <xdr:row>29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43200" y="6429375"/>
          <a:ext cx="2076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=ЕСЛИ(N10=0;"";N10/$N$6)</a:t>
          </a:r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13</xdr:col>
      <xdr:colOff>390525</xdr:colOff>
      <xdr:row>29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43200" y="6429375"/>
          <a:ext cx="470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=ЕСЛИ(N10=0;"";ЕСЛИ(N10=МАКС($N$10:$N$19);"Победитель";""))</a:t>
          </a:r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9</xdr:col>
      <xdr:colOff>409575</xdr:colOff>
      <xdr:row>29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43200" y="6429375"/>
          <a:ext cx="2971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=ЕСЛИ(N10=0;"";РАНГ(O10;$O$10:$O$19))</a:t>
          </a:r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6</xdr:col>
      <xdr:colOff>352425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43200" y="642937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=МАКС(D10:D19)</a:t>
          </a:r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9</xdr:col>
      <xdr:colOff>304800</xdr:colOff>
      <xdr:row>29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43200" y="6429375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=СЧЁТЕСЛИ(D10:D19;D25)/$C$5</a:t>
          </a:r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6</xdr:col>
      <xdr:colOff>352425</xdr:colOff>
      <xdr:row>29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43200" y="642937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=МИН(D10:D19)</a:t>
          </a:r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9</xdr:col>
      <xdr:colOff>304800</xdr:colOff>
      <xdr:row>29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743200" y="6429375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=СЧЁТЕСЛИ(D10:D19;D27)/$C$5</a:t>
          </a:r>
        </a:p>
      </xdr:txBody>
    </xdr:sp>
    <xdr:clientData/>
  </xdr:twoCellAnchor>
  <xdr:twoCellAnchor>
    <xdr:from>
      <xdr:col>3</xdr:col>
      <xdr:colOff>47625</xdr:colOff>
      <xdr:row>29</xdr:row>
      <xdr:rowOff>0</xdr:rowOff>
    </xdr:from>
    <xdr:to>
      <xdr:col>6</xdr:col>
      <xdr:colOff>19050</xdr:colOff>
      <xdr:row>29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24150" y="642937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=СУММ(D7:M7)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28</xdr:row>
      <xdr:rowOff>0</xdr:rowOff>
    </xdr:from>
    <xdr:to>
      <xdr:col>6</xdr:col>
      <xdr:colOff>47625</xdr:colOff>
      <xdr:row>28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38450" y="6029325"/>
          <a:ext cx="129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=СЧЁТ(D10:D19)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5</xdr:col>
      <xdr:colOff>428625</xdr:colOff>
      <xdr:row>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38450" y="6029325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=СУММ(D10:M10)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7</xdr:col>
      <xdr:colOff>390525</xdr:colOff>
      <xdr:row>28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38450" y="6029325"/>
          <a:ext cx="2076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=ЕСЛИ(N10=0;"";N10/$N$6)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13</xdr:col>
      <xdr:colOff>390525</xdr:colOff>
      <xdr:row>28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38450" y="6029325"/>
          <a:ext cx="470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=ЕСЛИ(N10=0;"";ЕСЛИ(N10=МАКС($N$10:$N$19);"Победитель";""))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9</xdr:col>
      <xdr:colOff>409575</xdr:colOff>
      <xdr:row>28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38450" y="6029325"/>
          <a:ext cx="2971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=ЕСЛИ(N10=0;"";РАНГ(O10;$O$10:$O$19))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6</xdr:col>
      <xdr:colOff>352425</xdr:colOff>
      <xdr:row>28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38450" y="602932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=МАКС(D10:D19)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9</xdr:col>
      <xdr:colOff>304800</xdr:colOff>
      <xdr:row>28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38450" y="6029325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=СЧЁТЕСЛИ(D10:D19;D25)/$C$5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6</xdr:col>
      <xdr:colOff>352425</xdr:colOff>
      <xdr:row>28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38450" y="602932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=МИН(D10:D19)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9</xdr:col>
      <xdr:colOff>304800</xdr:colOff>
      <xdr:row>28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38450" y="6029325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=СЧЁТЕСЛИ(D10:D19;D27)/$C$5</a:t>
          </a:r>
        </a:p>
      </xdr:txBody>
    </xdr:sp>
    <xdr:clientData/>
  </xdr:twoCellAnchor>
  <xdr:twoCellAnchor>
    <xdr:from>
      <xdr:col>3</xdr:col>
      <xdr:colOff>47625</xdr:colOff>
      <xdr:row>28</xdr:row>
      <xdr:rowOff>0</xdr:rowOff>
    </xdr:from>
    <xdr:to>
      <xdr:col>6</xdr:col>
      <xdr:colOff>19050</xdr:colOff>
      <xdr:row>28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819400" y="60293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=СУММ(D7:M7)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66675</xdr:rowOff>
    </xdr:from>
    <xdr:to>
      <xdr:col>6</xdr:col>
      <xdr:colOff>47625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38300" y="590550"/>
          <a:ext cx="2066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=СЧЁТ(D10:D19)</a:t>
          </a:r>
        </a:p>
      </xdr:txBody>
    </xdr:sp>
    <xdr:clientData/>
  </xdr:twoCellAnchor>
  <xdr:twoCellAnchor>
    <xdr:from>
      <xdr:col>3</xdr:col>
      <xdr:colOff>66675</xdr:colOff>
      <xdr:row>5</xdr:row>
      <xdr:rowOff>76200</xdr:rowOff>
    </xdr:from>
    <xdr:to>
      <xdr:col>5</xdr:col>
      <xdr:colOff>419100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38300" y="1057275"/>
          <a:ext cx="1743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=СУММ(D10:M10)</a:t>
          </a:r>
        </a:p>
      </xdr:txBody>
    </xdr:sp>
    <xdr:clientData/>
  </xdr:twoCellAnchor>
  <xdr:twoCellAnchor>
    <xdr:from>
      <xdr:col>3</xdr:col>
      <xdr:colOff>66675</xdr:colOff>
      <xdr:row>6</xdr:row>
      <xdr:rowOff>57150</xdr:rowOff>
    </xdr:from>
    <xdr:to>
      <xdr:col>7</xdr:col>
      <xdr:colOff>390525</xdr:colOff>
      <xdr:row>7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38300" y="1266825"/>
          <a:ext cx="3105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=ЕСЛИ(N10=0;"";N10/$N$6)</a:t>
          </a:r>
        </a:p>
      </xdr:txBody>
    </xdr:sp>
    <xdr:clientData/>
  </xdr:twoCellAnchor>
  <xdr:twoCellAnchor>
    <xdr:from>
      <xdr:col>3</xdr:col>
      <xdr:colOff>66675</xdr:colOff>
      <xdr:row>7</xdr:row>
      <xdr:rowOff>76200</xdr:rowOff>
    </xdr:from>
    <xdr:to>
      <xdr:col>13</xdr:col>
      <xdr:colOff>390525</xdr:colOff>
      <xdr:row>8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38300" y="1514475"/>
          <a:ext cx="7096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=ЕСЛИ(N10=0;"";ЕСЛИ(N10=МАКС($N$10:$N$19);"Победитель";""))</a:t>
          </a:r>
        </a:p>
      </xdr:txBody>
    </xdr:sp>
    <xdr:clientData/>
  </xdr:twoCellAnchor>
  <xdr:twoCellAnchor>
    <xdr:from>
      <xdr:col>3</xdr:col>
      <xdr:colOff>66675</xdr:colOff>
      <xdr:row>8</xdr:row>
      <xdr:rowOff>76200</xdr:rowOff>
    </xdr:from>
    <xdr:to>
      <xdr:col>9</xdr:col>
      <xdr:colOff>409575</xdr:colOff>
      <xdr:row>9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38300" y="1743075"/>
          <a:ext cx="4514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=ЕСЛИ(N10=0;"";РАНГ(O10;$O$10:$O$19))</a:t>
          </a:r>
        </a:p>
      </xdr:txBody>
    </xdr:sp>
    <xdr:clientData/>
  </xdr:twoCellAnchor>
  <xdr:twoCellAnchor>
    <xdr:from>
      <xdr:col>3</xdr:col>
      <xdr:colOff>66675</xdr:colOff>
      <xdr:row>9</xdr:row>
      <xdr:rowOff>76200</xdr:rowOff>
    </xdr:from>
    <xdr:to>
      <xdr:col>6</xdr:col>
      <xdr:colOff>352425</xdr:colOff>
      <xdr:row>10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38300" y="1971675"/>
          <a:ext cx="2371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=МАКС(D10:D19)</a:t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9</xdr:col>
      <xdr:colOff>304800</xdr:colOff>
      <xdr:row>11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38300" y="2190750"/>
          <a:ext cx="441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=СЧЁТЕСЛИ(D10:D19;D25)/$C$5</a:t>
          </a:r>
        </a:p>
      </xdr:txBody>
    </xdr:sp>
    <xdr:clientData/>
  </xdr:twoCellAnchor>
  <xdr:twoCellAnchor>
    <xdr:from>
      <xdr:col>3</xdr:col>
      <xdr:colOff>66675</xdr:colOff>
      <xdr:row>11</xdr:row>
      <xdr:rowOff>85725</xdr:rowOff>
    </xdr:from>
    <xdr:to>
      <xdr:col>6</xdr:col>
      <xdr:colOff>352425</xdr:colOff>
      <xdr:row>12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38300" y="2419350"/>
          <a:ext cx="2371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=МИН(D10:D19)</a:t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9</xdr:col>
      <xdr:colOff>304800</xdr:colOff>
      <xdr:row>13</xdr:row>
      <xdr:rowOff>57150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38300" y="2609850"/>
          <a:ext cx="441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=СЧЁТЕСЛИ(D10:D19;D27)/$C$5</a:t>
          </a:r>
        </a:p>
      </xdr:txBody>
    </xdr:sp>
    <xdr:clientData/>
  </xdr:twoCellAnchor>
  <xdr:twoCellAnchor>
    <xdr:from>
      <xdr:col>3</xdr:col>
      <xdr:colOff>47625</xdr:colOff>
      <xdr:row>4</xdr:row>
      <xdr:rowOff>76200</xdr:rowOff>
    </xdr:from>
    <xdr:to>
      <xdr:col>6</xdr:col>
      <xdr:colOff>19050</xdr:colOff>
      <xdr:row>5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619250" y="828675"/>
          <a:ext cx="2057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=СУММ(D7:M7)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57150</xdr:rowOff>
    </xdr:from>
    <xdr:to>
      <xdr:col>5</xdr:col>
      <xdr:colOff>9525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542925"/>
          <a:ext cx="4886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=СЧЁТЗ(D14:D23)</a:t>
          </a:r>
        </a:p>
      </xdr:txBody>
    </xdr:sp>
    <xdr:clientData/>
  </xdr:twoCellAnchor>
  <xdr:twoCellAnchor>
    <xdr:from>
      <xdr:col>2</xdr:col>
      <xdr:colOff>28575</xdr:colOff>
      <xdr:row>4</xdr:row>
      <xdr:rowOff>47625</xdr:rowOff>
    </xdr:from>
    <xdr:to>
      <xdr:col>5</xdr:col>
      <xdr:colOff>9525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71650" y="762000"/>
          <a:ext cx="4886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=СУММ(D10:Q10)</a:t>
          </a:r>
        </a:p>
      </xdr:txBody>
    </xdr:sp>
    <xdr:clientData/>
  </xdr:twoCellAnchor>
  <xdr:twoCellAnchor>
    <xdr:from>
      <xdr:col>2</xdr:col>
      <xdr:colOff>28575</xdr:colOff>
      <xdr:row>5</xdr:row>
      <xdr:rowOff>47625</xdr:rowOff>
    </xdr:from>
    <xdr:to>
      <xdr:col>2</xdr:col>
      <xdr:colOff>3267075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71650" y="990600"/>
          <a:ext cx="3238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=СУММ(D14:F14)</a:t>
          </a:r>
        </a:p>
      </xdr:txBody>
    </xdr:sp>
    <xdr:clientData/>
  </xdr:twoCellAnchor>
  <xdr:twoCellAnchor>
    <xdr:from>
      <xdr:col>2</xdr:col>
      <xdr:colOff>28575</xdr:colOff>
      <xdr:row>6</xdr:row>
      <xdr:rowOff>57150</xdr:rowOff>
    </xdr:from>
    <xdr:to>
      <xdr:col>5</xdr:col>
      <xdr:colOff>9525</xdr:colOff>
      <xdr:row>7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1228725"/>
          <a:ext cx="488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=ЕСЛИ(G14=0;"";ЕСЛИ(G14&lt;$D$3;"выбыл";"&gt;&gt;&gt;"))</a:t>
          </a:r>
        </a:p>
      </xdr:txBody>
    </xdr:sp>
    <xdr:clientData/>
  </xdr:twoCellAnchor>
  <xdr:twoCellAnchor>
    <xdr:from>
      <xdr:col>2</xdr:col>
      <xdr:colOff>28575</xdr:colOff>
      <xdr:row>7</xdr:row>
      <xdr:rowOff>47625</xdr:rowOff>
    </xdr:from>
    <xdr:to>
      <xdr:col>2</xdr:col>
      <xdr:colOff>3267075</xdr:colOff>
      <xdr:row>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71650" y="1447800"/>
          <a:ext cx="3238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=СУММ(I14:M14)</a:t>
          </a:r>
        </a:p>
      </xdr:txBody>
    </xdr:sp>
    <xdr:clientData/>
  </xdr:twoCellAnchor>
  <xdr:twoCellAnchor>
    <xdr:from>
      <xdr:col>2</xdr:col>
      <xdr:colOff>28575</xdr:colOff>
      <xdr:row>8</xdr:row>
      <xdr:rowOff>28575</xdr:rowOff>
    </xdr:from>
    <xdr:to>
      <xdr:col>5</xdr:col>
      <xdr:colOff>9525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771650" y="1657350"/>
          <a:ext cx="488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=ЕСЛИ(N14=0;"";ЕСЛИ(N14&lt;$D$4;"выбыл";"&gt;&gt;&gt;"))</a:t>
          </a:r>
        </a:p>
      </xdr:txBody>
    </xdr:sp>
    <xdr:clientData/>
  </xdr:twoCellAnchor>
  <xdr:twoCellAnchor>
    <xdr:from>
      <xdr:col>2</xdr:col>
      <xdr:colOff>28575</xdr:colOff>
      <xdr:row>9</xdr:row>
      <xdr:rowOff>19050</xdr:rowOff>
    </xdr:from>
    <xdr:to>
      <xdr:col>2</xdr:col>
      <xdr:colOff>3267075</xdr:colOff>
      <xdr:row>9</xdr:row>
      <xdr:rowOff>200025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71650" y="1876425"/>
          <a:ext cx="3238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=СУММ(P14:Q14)</a:t>
          </a:r>
        </a:p>
      </xdr:txBody>
    </xdr:sp>
    <xdr:clientData/>
  </xdr:twoCellAnchor>
  <xdr:twoCellAnchor>
    <xdr:from>
      <xdr:col>2</xdr:col>
      <xdr:colOff>28575</xdr:colOff>
      <xdr:row>10</xdr:row>
      <xdr:rowOff>76200</xdr:rowOff>
    </xdr:from>
    <xdr:to>
      <xdr:col>10</xdr:col>
      <xdr:colOff>333375</xdr:colOff>
      <xdr:row>11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71650" y="2162175"/>
          <a:ext cx="8639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=ЕСЛИ(ИЛИ(И(G14=0;N14=0;R14=0);И(G14&gt;=$D$3;N14=0;R14=0);И(G14&gt;=$D$3;N14&gt;=$D$4;R14=0));"";ЕСЛИ(G14&lt;$D$3;"выбыл";ЕСЛИ(N14&lt;$D$4;"выбыл";СУММ(D14:F14;I14:M14;P14:Q14))))</a:t>
          </a:r>
        </a:p>
      </xdr:txBody>
    </xdr:sp>
    <xdr:clientData/>
  </xdr:twoCellAnchor>
  <xdr:twoCellAnchor>
    <xdr:from>
      <xdr:col>2</xdr:col>
      <xdr:colOff>28575</xdr:colOff>
      <xdr:row>11</xdr:row>
      <xdr:rowOff>47625</xdr:rowOff>
    </xdr:from>
    <xdr:to>
      <xdr:col>6</xdr:col>
      <xdr:colOff>666750</xdr:colOff>
      <xdr:row>12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771650" y="2562225"/>
          <a:ext cx="6229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=ЕСЛИ(S14="";"";ЕСЛИ(S14="выбыл";"";S14/$C$8))</a:t>
          </a:r>
        </a:p>
      </xdr:txBody>
    </xdr:sp>
    <xdr:clientData/>
  </xdr:twoCellAnchor>
  <xdr:twoCellAnchor>
    <xdr:from>
      <xdr:col>2</xdr:col>
      <xdr:colOff>28575</xdr:colOff>
      <xdr:row>12</xdr:row>
      <xdr:rowOff>47625</xdr:rowOff>
    </xdr:from>
    <xdr:to>
      <xdr:col>6</xdr:col>
      <xdr:colOff>666750</xdr:colOff>
      <xdr:row>13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71650" y="2809875"/>
          <a:ext cx="6229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=ЕСЛИ(S14=МАКС($S$14:$S$23);"Победитель";"")</a:t>
          </a:r>
        </a:p>
      </xdr:txBody>
    </xdr:sp>
    <xdr:clientData/>
  </xdr:twoCellAnchor>
  <xdr:twoCellAnchor>
    <xdr:from>
      <xdr:col>2</xdr:col>
      <xdr:colOff>28575</xdr:colOff>
      <xdr:row>13</xdr:row>
      <xdr:rowOff>57150</xdr:rowOff>
    </xdr:from>
    <xdr:to>
      <xdr:col>6</xdr:col>
      <xdr:colOff>666750</xdr:colOff>
      <xdr:row>14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71650" y="3067050"/>
          <a:ext cx="6229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=ЕСЛИ(T14="";"";РАНГ(T14;$T$14:$T$23))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="90" zoomScaleNormal="90" workbookViewId="0" topLeftCell="A1">
      <selection activeCell="Q10" sqref="Q10"/>
    </sheetView>
  </sheetViews>
  <sheetFormatPr defaultColWidth="9.00390625" defaultRowHeight="12.75"/>
  <cols>
    <col min="1" max="1" width="5.125" style="0" customWidth="1"/>
    <col min="2" max="2" width="23.125" style="0" customWidth="1"/>
    <col min="3" max="3" width="6.875" style="0" customWidth="1"/>
    <col min="4" max="13" width="5.75390625" style="0" customWidth="1"/>
    <col min="14" max="14" width="7.125" style="0" customWidth="1"/>
    <col min="15" max="15" width="15.125" style="0" customWidth="1"/>
    <col min="16" max="16" width="12.625" style="0" customWidth="1"/>
    <col min="17" max="17" width="11.125" style="0" customWidth="1"/>
  </cols>
  <sheetData>
    <row r="1" ht="12.75">
      <c r="A1" s="55" t="s">
        <v>82</v>
      </c>
    </row>
    <row r="2" spans="2:16" ht="15.75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5" spans="2:14" s="6" customFormat="1" ht="16.5" customHeight="1">
      <c r="B5" s="9" t="s">
        <v>9</v>
      </c>
      <c r="C5" s="27">
        <f>COUNT(D10:D19)</f>
        <v>0</v>
      </c>
      <c r="D5" s="28" t="s">
        <v>10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4" s="6" customFormat="1" ht="25.5">
      <c r="B6" s="9" t="s">
        <v>11</v>
      </c>
      <c r="C6" s="27">
        <f>SUM(D7:M7)</f>
        <v>89</v>
      </c>
      <c r="D6" s="52" t="s">
        <v>53</v>
      </c>
    </row>
    <row r="7" spans="4:14" s="6" customFormat="1" ht="16.5" customHeight="1">
      <c r="D7" s="10">
        <v>10</v>
      </c>
      <c r="E7" s="10">
        <v>10</v>
      </c>
      <c r="F7" s="10">
        <v>10</v>
      </c>
      <c r="G7" s="10">
        <v>7</v>
      </c>
      <c r="H7" s="10">
        <v>7</v>
      </c>
      <c r="I7" s="10">
        <v>7</v>
      </c>
      <c r="J7" s="10">
        <v>7</v>
      </c>
      <c r="K7" s="10">
        <v>7</v>
      </c>
      <c r="L7" s="10">
        <v>12</v>
      </c>
      <c r="M7" s="10">
        <v>12</v>
      </c>
      <c r="N7" s="7"/>
    </row>
    <row r="8" spans="1:17" s="4" customFormat="1" ht="28.5" customHeight="1">
      <c r="A8" s="63" t="s">
        <v>5</v>
      </c>
      <c r="B8" s="63" t="s">
        <v>0</v>
      </c>
      <c r="C8" s="63" t="s">
        <v>1</v>
      </c>
      <c r="D8" s="66" t="s">
        <v>2</v>
      </c>
      <c r="E8" s="66"/>
      <c r="F8" s="66"/>
      <c r="G8" s="66" t="s">
        <v>3</v>
      </c>
      <c r="H8" s="66"/>
      <c r="I8" s="66"/>
      <c r="J8" s="66"/>
      <c r="K8" s="66"/>
      <c r="L8" s="66" t="s">
        <v>4</v>
      </c>
      <c r="M8" s="66"/>
      <c r="N8" s="63" t="s">
        <v>6</v>
      </c>
      <c r="O8" s="63" t="s">
        <v>49</v>
      </c>
      <c r="P8" s="63" t="s">
        <v>7</v>
      </c>
      <c r="Q8" s="63" t="s">
        <v>8</v>
      </c>
    </row>
    <row r="9" spans="1:17" s="4" customFormat="1" ht="21.75" customHeight="1">
      <c r="A9" s="64"/>
      <c r="B9" s="64"/>
      <c r="C9" s="64"/>
      <c r="D9" s="19" t="s">
        <v>17</v>
      </c>
      <c r="E9" s="19" t="s">
        <v>18</v>
      </c>
      <c r="F9" s="19" t="s">
        <v>19</v>
      </c>
      <c r="G9" s="19" t="s">
        <v>20</v>
      </c>
      <c r="H9" s="19" t="s">
        <v>21</v>
      </c>
      <c r="I9" s="19" t="s">
        <v>22</v>
      </c>
      <c r="J9" s="19" t="s">
        <v>23</v>
      </c>
      <c r="K9" s="19" t="s">
        <v>24</v>
      </c>
      <c r="L9" s="19" t="s">
        <v>25</v>
      </c>
      <c r="M9" s="19" t="s">
        <v>26</v>
      </c>
      <c r="N9" s="64"/>
      <c r="O9" s="64"/>
      <c r="P9" s="64"/>
      <c r="Q9" s="64"/>
    </row>
    <row r="10" spans="1:17" ht="12.75">
      <c r="A10" s="2">
        <v>1</v>
      </c>
      <c r="B10" s="1"/>
      <c r="C10" s="33"/>
      <c r="D10" s="3"/>
      <c r="E10" s="3"/>
      <c r="F10" s="3"/>
      <c r="G10" s="3"/>
      <c r="H10" s="3"/>
      <c r="I10" s="3"/>
      <c r="J10" s="3"/>
      <c r="K10" s="3"/>
      <c r="L10" s="3"/>
      <c r="M10" s="3"/>
      <c r="N10" s="5">
        <f>SUM(D10:M10)</f>
        <v>0</v>
      </c>
      <c r="O10" s="18">
        <f aca="true" t="shared" si="0" ref="O10:O19">IF(N10=0,"",N10/$C$6)</f>
      </c>
      <c r="P10" s="24">
        <f>IF(N10=0,"",IF(N10=MAX($N$10:$N$19),"Победитель",""))</f>
      </c>
      <c r="Q10" s="5">
        <f>IF(N10=0,"",RANK(O10,$O$10:$O$19))</f>
      </c>
    </row>
    <row r="11" spans="1:17" ht="12.75">
      <c r="A11" s="2">
        <v>2</v>
      </c>
      <c r="B11" s="1"/>
      <c r="C11" s="33"/>
      <c r="D11" s="3"/>
      <c r="E11" s="3"/>
      <c r="F11" s="3"/>
      <c r="G11" s="3"/>
      <c r="H11" s="3"/>
      <c r="I11" s="3"/>
      <c r="J11" s="3"/>
      <c r="K11" s="3"/>
      <c r="L11" s="3"/>
      <c r="M11" s="3"/>
      <c r="N11" s="5">
        <f aca="true" t="shared" si="1" ref="N11:N19">SUM(D11:M11)</f>
        <v>0</v>
      </c>
      <c r="O11" s="18">
        <f t="shared" si="0"/>
      </c>
      <c r="P11" s="24">
        <f aca="true" t="shared" si="2" ref="P11:P19">IF(N11=0,"",IF(N11=MAX($N$10:$N$19),"Победитель",""))</f>
      </c>
      <c r="Q11" s="5">
        <f aca="true" t="shared" si="3" ref="Q11:Q19">IF(N11=0,"",RANK(O11,$O$10:$O$19))</f>
      </c>
    </row>
    <row r="12" spans="1:17" ht="12.75">
      <c r="A12" s="2">
        <v>3</v>
      </c>
      <c r="B12" s="1"/>
      <c r="C12" s="33"/>
      <c r="D12" s="3"/>
      <c r="E12" s="3"/>
      <c r="F12" s="3"/>
      <c r="G12" s="3"/>
      <c r="H12" s="3"/>
      <c r="I12" s="3"/>
      <c r="J12" s="3"/>
      <c r="K12" s="3"/>
      <c r="L12" s="3"/>
      <c r="M12" s="3"/>
      <c r="N12" s="5">
        <f t="shared" si="1"/>
        <v>0</v>
      </c>
      <c r="O12" s="18">
        <f t="shared" si="0"/>
      </c>
      <c r="P12" s="24">
        <f t="shared" si="2"/>
      </c>
      <c r="Q12" s="5">
        <f t="shared" si="3"/>
      </c>
    </row>
    <row r="13" spans="1:17" ht="12.75">
      <c r="A13" s="2">
        <v>4</v>
      </c>
      <c r="B13" s="1"/>
      <c r="C13" s="33"/>
      <c r="D13" s="3"/>
      <c r="E13" s="3"/>
      <c r="F13" s="3"/>
      <c r="G13" s="3"/>
      <c r="H13" s="3"/>
      <c r="I13" s="3"/>
      <c r="J13" s="3"/>
      <c r="K13" s="3"/>
      <c r="L13" s="3"/>
      <c r="M13" s="3"/>
      <c r="N13" s="5">
        <f t="shared" si="1"/>
        <v>0</v>
      </c>
      <c r="O13" s="18">
        <f t="shared" si="0"/>
      </c>
      <c r="P13" s="24">
        <f t="shared" si="2"/>
      </c>
      <c r="Q13" s="5">
        <f t="shared" si="3"/>
      </c>
    </row>
    <row r="14" spans="1:17" ht="12.75">
      <c r="A14" s="2">
        <v>5</v>
      </c>
      <c r="B14" s="1"/>
      <c r="C14" s="33"/>
      <c r="D14" s="3"/>
      <c r="E14" s="3"/>
      <c r="F14" s="3"/>
      <c r="G14" s="3"/>
      <c r="H14" s="3"/>
      <c r="I14" s="3"/>
      <c r="J14" s="3"/>
      <c r="K14" s="3"/>
      <c r="L14" s="3"/>
      <c r="M14" s="3"/>
      <c r="N14" s="5">
        <f t="shared" si="1"/>
        <v>0</v>
      </c>
      <c r="O14" s="18">
        <f t="shared" si="0"/>
      </c>
      <c r="P14" s="24">
        <f t="shared" si="2"/>
      </c>
      <c r="Q14" s="5">
        <f t="shared" si="3"/>
      </c>
    </row>
    <row r="15" spans="1:17" ht="12.75">
      <c r="A15" s="2">
        <v>6</v>
      </c>
      <c r="B15" s="1"/>
      <c r="C15" s="33"/>
      <c r="D15" s="3"/>
      <c r="E15" s="3"/>
      <c r="F15" s="3"/>
      <c r="G15" s="3"/>
      <c r="H15" s="3"/>
      <c r="I15" s="3"/>
      <c r="J15" s="3"/>
      <c r="K15" s="3"/>
      <c r="L15" s="3"/>
      <c r="M15" s="3"/>
      <c r="N15" s="5">
        <f t="shared" si="1"/>
        <v>0</v>
      </c>
      <c r="O15" s="18">
        <f t="shared" si="0"/>
      </c>
      <c r="P15" s="24">
        <f t="shared" si="2"/>
      </c>
      <c r="Q15" s="5">
        <f t="shared" si="3"/>
      </c>
    </row>
    <row r="16" spans="1:17" ht="12.75">
      <c r="A16" s="2">
        <v>7</v>
      </c>
      <c r="B16" s="1"/>
      <c r="C16" s="33"/>
      <c r="D16" s="3"/>
      <c r="E16" s="3"/>
      <c r="F16" s="3"/>
      <c r="G16" s="3"/>
      <c r="H16" s="3"/>
      <c r="I16" s="3"/>
      <c r="J16" s="3"/>
      <c r="K16" s="3"/>
      <c r="L16" s="3"/>
      <c r="M16" s="3"/>
      <c r="N16" s="5">
        <f t="shared" si="1"/>
        <v>0</v>
      </c>
      <c r="O16" s="18">
        <f t="shared" si="0"/>
      </c>
      <c r="P16" s="24">
        <f t="shared" si="2"/>
      </c>
      <c r="Q16" s="5">
        <f t="shared" si="3"/>
      </c>
    </row>
    <row r="17" spans="1:17" ht="12.75">
      <c r="A17" s="2">
        <v>8</v>
      </c>
      <c r="B17" s="1"/>
      <c r="C17" s="33"/>
      <c r="D17" s="3"/>
      <c r="E17" s="3"/>
      <c r="F17" s="3"/>
      <c r="G17" s="3"/>
      <c r="H17" s="3"/>
      <c r="I17" s="3"/>
      <c r="J17" s="3"/>
      <c r="K17" s="3"/>
      <c r="L17" s="3"/>
      <c r="M17" s="3"/>
      <c r="N17" s="5">
        <f t="shared" si="1"/>
        <v>0</v>
      </c>
      <c r="O17" s="18">
        <f t="shared" si="0"/>
      </c>
      <c r="P17" s="24">
        <f t="shared" si="2"/>
      </c>
      <c r="Q17" s="5">
        <f t="shared" si="3"/>
      </c>
    </row>
    <row r="18" spans="1:17" ht="12.75">
      <c r="A18" s="2">
        <v>9</v>
      </c>
      <c r="B18" s="1"/>
      <c r="C18" s="33"/>
      <c r="D18" s="3"/>
      <c r="E18" s="3"/>
      <c r="F18" s="3"/>
      <c r="G18" s="3"/>
      <c r="H18" s="3"/>
      <c r="I18" s="3"/>
      <c r="J18" s="3"/>
      <c r="K18" s="3"/>
      <c r="L18" s="3"/>
      <c r="M18" s="3"/>
      <c r="N18" s="5">
        <f t="shared" si="1"/>
        <v>0</v>
      </c>
      <c r="O18" s="18">
        <f t="shared" si="0"/>
      </c>
      <c r="P18" s="24">
        <f t="shared" si="2"/>
      </c>
      <c r="Q18" s="5">
        <f t="shared" si="3"/>
      </c>
    </row>
    <row r="19" spans="1:17" ht="12.75">
      <c r="A19" s="2">
        <v>10</v>
      </c>
      <c r="B19" s="1"/>
      <c r="C19" s="33"/>
      <c r="D19" s="3"/>
      <c r="E19" s="3"/>
      <c r="F19" s="3"/>
      <c r="G19" s="3"/>
      <c r="H19" s="3"/>
      <c r="I19" s="3"/>
      <c r="J19" s="3"/>
      <c r="K19" s="3"/>
      <c r="L19" s="3"/>
      <c r="M19" s="3"/>
      <c r="N19" s="5">
        <f t="shared" si="1"/>
        <v>0</v>
      </c>
      <c r="O19" s="18">
        <f t="shared" si="0"/>
      </c>
      <c r="P19" s="24">
        <f t="shared" si="2"/>
      </c>
      <c r="Q19" s="5">
        <f t="shared" si="3"/>
      </c>
    </row>
    <row r="20" spans="1:17" ht="12.75">
      <c r="A20" s="13"/>
      <c r="B20" s="14" t="s">
        <v>29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25"/>
      <c r="P20" s="26"/>
      <c r="Q20" s="17"/>
    </row>
    <row r="21" spans="1:17" ht="12.75">
      <c r="A21" s="13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7"/>
      <c r="O21" s="25"/>
      <c r="P21" s="26"/>
      <c r="Q21" s="17"/>
    </row>
    <row r="22" spans="1:17" ht="12.75">
      <c r="A22" s="13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25"/>
      <c r="P22" s="26"/>
      <c r="Q22" s="17"/>
    </row>
    <row r="23" spans="1:17" ht="12.75">
      <c r="A23" s="13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/>
      <c r="O23" s="16"/>
      <c r="P23" s="15"/>
      <c r="Q23" s="15"/>
    </row>
    <row r="24" spans="1:15" ht="12.75">
      <c r="A24" s="20"/>
      <c r="B24" s="21"/>
      <c r="C24" s="21" t="s">
        <v>13</v>
      </c>
      <c r="D24" s="22" t="s">
        <v>17</v>
      </c>
      <c r="E24" s="22" t="s">
        <v>18</v>
      </c>
      <c r="F24" s="22" t="s">
        <v>19</v>
      </c>
      <c r="G24" s="22" t="s">
        <v>20</v>
      </c>
      <c r="H24" s="22" t="s">
        <v>21</v>
      </c>
      <c r="I24" s="22" t="s">
        <v>22</v>
      </c>
      <c r="J24" s="22" t="s">
        <v>23</v>
      </c>
      <c r="K24" s="22" t="s">
        <v>24</v>
      </c>
      <c r="L24" s="22" t="s">
        <v>25</v>
      </c>
      <c r="M24" s="22" t="s">
        <v>26</v>
      </c>
      <c r="N24" s="15"/>
      <c r="O24" s="15"/>
    </row>
    <row r="25" spans="1:13" s="6" customFormat="1" ht="40.5" customHeight="1">
      <c r="A25" s="23"/>
      <c r="B25" s="29" t="s">
        <v>27</v>
      </c>
      <c r="C25" s="30" t="s">
        <v>48</v>
      </c>
      <c r="D25" s="30">
        <f>MAX(D10:D19)</f>
        <v>0</v>
      </c>
      <c r="E25" s="30">
        <f aca="true" t="shared" si="4" ref="E25:M25">MAX(E10:E19)</f>
        <v>0</v>
      </c>
      <c r="F25" s="30">
        <f t="shared" si="4"/>
        <v>0</v>
      </c>
      <c r="G25" s="30">
        <f t="shared" si="4"/>
        <v>0</v>
      </c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 t="shared" si="4"/>
        <v>0</v>
      </c>
      <c r="M25" s="30">
        <f t="shared" si="4"/>
        <v>0</v>
      </c>
    </row>
    <row r="26" spans="1:13" s="6" customFormat="1" ht="27" customHeight="1">
      <c r="A26" s="23"/>
      <c r="B26" s="29" t="s">
        <v>12</v>
      </c>
      <c r="C26" s="30" t="s">
        <v>15</v>
      </c>
      <c r="D26" s="31" t="e">
        <f>COUNTIF(D10:D19,D25)/$C$5</f>
        <v>#DIV/0!</v>
      </c>
      <c r="E26" s="31" t="e">
        <f aca="true" t="shared" si="5" ref="E26:M26">COUNTIF(E10:E19,E25)/$C$5</f>
        <v>#DIV/0!</v>
      </c>
      <c r="F26" s="31" t="e">
        <f t="shared" si="5"/>
        <v>#DIV/0!</v>
      </c>
      <c r="G26" s="31" t="e">
        <f t="shared" si="5"/>
        <v>#DIV/0!</v>
      </c>
      <c r="H26" s="31" t="e">
        <f t="shared" si="5"/>
        <v>#DIV/0!</v>
      </c>
      <c r="I26" s="31" t="e">
        <f t="shared" si="5"/>
        <v>#DIV/0!</v>
      </c>
      <c r="J26" s="31" t="e">
        <f t="shared" si="5"/>
        <v>#DIV/0!</v>
      </c>
      <c r="K26" s="31" t="e">
        <f t="shared" si="5"/>
        <v>#DIV/0!</v>
      </c>
      <c r="L26" s="31" t="e">
        <f t="shared" si="5"/>
        <v>#DIV/0!</v>
      </c>
      <c r="M26" s="31" t="e">
        <f t="shared" si="5"/>
        <v>#DIV/0!</v>
      </c>
    </row>
    <row r="27" spans="1:13" s="6" customFormat="1" ht="42.75" customHeight="1">
      <c r="A27" s="23"/>
      <c r="B27" s="29" t="s">
        <v>28</v>
      </c>
      <c r="C27" s="30" t="s">
        <v>48</v>
      </c>
      <c r="D27" s="30">
        <f>MIN(D10:D19)</f>
        <v>0</v>
      </c>
      <c r="E27" s="30">
        <f aca="true" t="shared" si="6" ref="E27:M27">MIN(E10:E19)</f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</row>
    <row r="28" spans="1:13" s="6" customFormat="1" ht="29.25" customHeight="1">
      <c r="A28" s="23"/>
      <c r="B28" s="29" t="s">
        <v>14</v>
      </c>
      <c r="C28" s="30" t="s">
        <v>15</v>
      </c>
      <c r="D28" s="32" t="e">
        <f>COUNTIF(D10:D19,D27)/$C$5</f>
        <v>#DIV/0!</v>
      </c>
      <c r="E28" s="32" t="e">
        <f aca="true" t="shared" si="7" ref="E28:M28">COUNTIF(E10:E19,E27)/$C$5</f>
        <v>#DIV/0!</v>
      </c>
      <c r="F28" s="32" t="e">
        <f t="shared" si="7"/>
        <v>#DIV/0!</v>
      </c>
      <c r="G28" s="32" t="e">
        <f t="shared" si="7"/>
        <v>#DIV/0!</v>
      </c>
      <c r="H28" s="32" t="e">
        <f t="shared" si="7"/>
        <v>#DIV/0!</v>
      </c>
      <c r="I28" s="32" t="e">
        <f t="shared" si="7"/>
        <v>#DIV/0!</v>
      </c>
      <c r="J28" s="32" t="e">
        <f t="shared" si="7"/>
        <v>#DIV/0!</v>
      </c>
      <c r="K28" s="32" t="e">
        <f t="shared" si="7"/>
        <v>#DIV/0!</v>
      </c>
      <c r="L28" s="32" t="e">
        <f t="shared" si="7"/>
        <v>#DIV/0!</v>
      </c>
      <c r="M28" s="32" t="e">
        <f t="shared" si="7"/>
        <v>#DIV/0!</v>
      </c>
    </row>
    <row r="29" s="6" customFormat="1" ht="12.75">
      <c r="C29" s="12"/>
    </row>
  </sheetData>
  <mergeCells count="11">
    <mergeCell ref="A8:A9"/>
    <mergeCell ref="C8:C9"/>
    <mergeCell ref="O8:O9"/>
    <mergeCell ref="D8:F8"/>
    <mergeCell ref="G8:K8"/>
    <mergeCell ref="L8:M8"/>
    <mergeCell ref="N8:N9"/>
    <mergeCell ref="P8:P9"/>
    <mergeCell ref="Q8:Q9"/>
    <mergeCell ref="B2:P2"/>
    <mergeCell ref="B8:B9"/>
  </mergeCells>
  <printOptions headings="1"/>
  <pageMargins left="0.22" right="0.17" top="0.38" bottom="0.27" header="0.28" footer="0.24"/>
  <pageSetup horizontalDpi="300" verticalDpi="300" orientation="landscape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="90" zoomScaleNormal="90" workbookViewId="0" topLeftCell="A1">
      <selection activeCell="O27" sqref="O27"/>
    </sheetView>
  </sheetViews>
  <sheetFormatPr defaultColWidth="9.00390625" defaultRowHeight="12.75"/>
  <cols>
    <col min="1" max="1" width="5.125" style="0" customWidth="1"/>
    <col min="2" max="2" width="23.125" style="0" customWidth="1"/>
    <col min="3" max="3" width="8.125" style="0" customWidth="1"/>
    <col min="4" max="13" width="5.75390625" style="0" customWidth="1"/>
    <col min="14" max="14" width="7.125" style="0" customWidth="1"/>
    <col min="15" max="15" width="15.125" style="0" customWidth="1"/>
    <col min="16" max="16" width="12.625" style="0" customWidth="1"/>
    <col min="17" max="17" width="11.125" style="0" customWidth="1"/>
  </cols>
  <sheetData>
    <row r="1" ht="12.75">
      <c r="A1" s="55" t="s">
        <v>81</v>
      </c>
    </row>
    <row r="2" spans="2:16" ht="15.75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5" spans="2:14" s="6" customFormat="1" ht="16.5" customHeight="1">
      <c r="B5" s="9" t="s">
        <v>9</v>
      </c>
      <c r="C5" s="27">
        <f>COUNT(D10:D19)</f>
        <v>10</v>
      </c>
      <c r="D5" s="9" t="s">
        <v>10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4" s="6" customFormat="1" ht="25.5">
      <c r="B6" s="57" t="s">
        <v>11</v>
      </c>
      <c r="C6" s="27">
        <f>SUM(D7:M7)</f>
        <v>89</v>
      </c>
      <c r="D6" s="59" t="s">
        <v>53</v>
      </c>
    </row>
    <row r="7" spans="2:14" s="6" customFormat="1" ht="27" customHeight="1">
      <c r="B7" s="58" t="s">
        <v>83</v>
      </c>
      <c r="D7" s="10">
        <v>10</v>
      </c>
      <c r="E7" s="10">
        <v>10</v>
      </c>
      <c r="F7" s="10">
        <v>10</v>
      </c>
      <c r="G7" s="10">
        <v>7</v>
      </c>
      <c r="H7" s="10">
        <v>7</v>
      </c>
      <c r="I7" s="10">
        <v>7</v>
      </c>
      <c r="J7" s="10">
        <v>7</v>
      </c>
      <c r="K7" s="10">
        <v>7</v>
      </c>
      <c r="L7" s="10">
        <v>12</v>
      </c>
      <c r="M7" s="10">
        <v>12</v>
      </c>
      <c r="N7" s="7"/>
    </row>
    <row r="8" spans="1:17" s="4" customFormat="1" ht="28.5" customHeight="1">
      <c r="A8" s="63" t="s">
        <v>5</v>
      </c>
      <c r="B8" s="63" t="s">
        <v>0</v>
      </c>
      <c r="C8" s="63" t="s">
        <v>1</v>
      </c>
      <c r="D8" s="66" t="s">
        <v>2</v>
      </c>
      <c r="E8" s="66"/>
      <c r="F8" s="66"/>
      <c r="G8" s="66" t="s">
        <v>3</v>
      </c>
      <c r="H8" s="66"/>
      <c r="I8" s="66"/>
      <c r="J8" s="66"/>
      <c r="K8" s="66"/>
      <c r="L8" s="66" t="s">
        <v>4</v>
      </c>
      <c r="M8" s="66"/>
      <c r="N8" s="63" t="s">
        <v>6</v>
      </c>
      <c r="O8" s="63" t="s">
        <v>49</v>
      </c>
      <c r="P8" s="63" t="s">
        <v>7</v>
      </c>
      <c r="Q8" s="63" t="s">
        <v>8</v>
      </c>
    </row>
    <row r="9" spans="1:17" s="4" customFormat="1" ht="21.75" customHeight="1">
      <c r="A9" s="64"/>
      <c r="B9" s="64"/>
      <c r="C9" s="64"/>
      <c r="D9" s="19" t="s">
        <v>17</v>
      </c>
      <c r="E9" s="19" t="s">
        <v>18</v>
      </c>
      <c r="F9" s="19" t="s">
        <v>19</v>
      </c>
      <c r="G9" s="19" t="s">
        <v>20</v>
      </c>
      <c r="H9" s="19" t="s">
        <v>21</v>
      </c>
      <c r="I9" s="19" t="s">
        <v>22</v>
      </c>
      <c r="J9" s="19" t="s">
        <v>23</v>
      </c>
      <c r="K9" s="19" t="s">
        <v>24</v>
      </c>
      <c r="L9" s="19" t="s">
        <v>25</v>
      </c>
      <c r="M9" s="19" t="s">
        <v>26</v>
      </c>
      <c r="N9" s="64"/>
      <c r="O9" s="64"/>
      <c r="P9" s="64"/>
      <c r="Q9" s="64"/>
    </row>
    <row r="10" spans="1:17" ht="12.75">
      <c r="A10" s="2">
        <v>1</v>
      </c>
      <c r="B10" s="1" t="s">
        <v>30</v>
      </c>
      <c r="C10" s="33" t="s">
        <v>31</v>
      </c>
      <c r="D10" s="3">
        <v>7</v>
      </c>
      <c r="E10" s="3">
        <v>9</v>
      </c>
      <c r="F10" s="3">
        <v>10</v>
      </c>
      <c r="G10" s="3">
        <v>6</v>
      </c>
      <c r="H10" s="3">
        <v>7</v>
      </c>
      <c r="I10" s="3">
        <v>5</v>
      </c>
      <c r="J10" s="3">
        <v>6</v>
      </c>
      <c r="K10" s="3">
        <v>7</v>
      </c>
      <c r="L10" s="3">
        <v>15</v>
      </c>
      <c r="M10" s="3">
        <v>8</v>
      </c>
      <c r="N10" s="5">
        <f aca="true" t="shared" si="0" ref="N10:N19">SUM(D10:M10)</f>
        <v>80</v>
      </c>
      <c r="O10" s="18">
        <f aca="true" t="shared" si="1" ref="O10:O19">IF(N10=0,"",N10/$C$6)</f>
        <v>0.898876404494382</v>
      </c>
      <c r="P10" s="24">
        <f aca="true" t="shared" si="2" ref="P10:P19">IF(N10=0,"",IF(N10=MAX($N$10:$N$19),"Победитель",""))</f>
      </c>
      <c r="Q10" s="5">
        <f aca="true" t="shared" si="3" ref="Q10:Q19">IF(N10=0,"",RANK(O10,$O$10:$O$19))</f>
        <v>2</v>
      </c>
    </row>
    <row r="11" spans="1:17" ht="12.75">
      <c r="A11" s="2">
        <v>2</v>
      </c>
      <c r="B11" s="1" t="s">
        <v>32</v>
      </c>
      <c r="C11" s="33" t="s">
        <v>33</v>
      </c>
      <c r="D11" s="3">
        <v>6</v>
      </c>
      <c r="E11" s="3">
        <v>8</v>
      </c>
      <c r="F11" s="3">
        <v>8</v>
      </c>
      <c r="G11" s="3">
        <v>7</v>
      </c>
      <c r="H11" s="3">
        <v>5</v>
      </c>
      <c r="I11" s="3">
        <v>6</v>
      </c>
      <c r="J11" s="3">
        <v>6</v>
      </c>
      <c r="K11" s="3">
        <v>6</v>
      </c>
      <c r="L11" s="3">
        <v>12</v>
      </c>
      <c r="M11" s="3">
        <v>9</v>
      </c>
      <c r="N11" s="5">
        <f t="shared" si="0"/>
        <v>73</v>
      </c>
      <c r="O11" s="18">
        <f t="shared" si="1"/>
        <v>0.8202247191011236</v>
      </c>
      <c r="P11" s="24">
        <f t="shared" si="2"/>
      </c>
      <c r="Q11" s="5">
        <f t="shared" si="3"/>
        <v>3</v>
      </c>
    </row>
    <row r="12" spans="1:17" ht="12.75">
      <c r="A12" s="2">
        <v>3</v>
      </c>
      <c r="B12" s="1" t="s">
        <v>34</v>
      </c>
      <c r="C12" s="33" t="s">
        <v>35</v>
      </c>
      <c r="D12" s="3">
        <v>5</v>
      </c>
      <c r="E12" s="3">
        <v>11</v>
      </c>
      <c r="F12" s="3">
        <v>8</v>
      </c>
      <c r="G12" s="3">
        <v>5</v>
      </c>
      <c r="H12" s="3">
        <v>6</v>
      </c>
      <c r="I12" s="3">
        <v>5</v>
      </c>
      <c r="J12" s="3">
        <v>5</v>
      </c>
      <c r="K12" s="3">
        <v>4</v>
      </c>
      <c r="L12" s="3">
        <v>10</v>
      </c>
      <c r="M12" s="3">
        <v>10</v>
      </c>
      <c r="N12" s="5">
        <f t="shared" si="0"/>
        <v>69</v>
      </c>
      <c r="O12" s="18">
        <f t="shared" si="1"/>
        <v>0.7752808988764045</v>
      </c>
      <c r="P12" s="24">
        <f t="shared" si="2"/>
      </c>
      <c r="Q12" s="5">
        <f t="shared" si="3"/>
        <v>7</v>
      </c>
    </row>
    <row r="13" spans="1:17" ht="12.75">
      <c r="A13" s="2">
        <v>4</v>
      </c>
      <c r="B13" s="1" t="s">
        <v>36</v>
      </c>
      <c r="C13" s="33" t="s">
        <v>37</v>
      </c>
      <c r="D13" s="3">
        <v>8</v>
      </c>
      <c r="E13" s="3">
        <v>8</v>
      </c>
      <c r="F13" s="3">
        <v>8</v>
      </c>
      <c r="G13" s="3">
        <v>5</v>
      </c>
      <c r="H13" s="3">
        <v>9</v>
      </c>
      <c r="I13" s="3">
        <v>6</v>
      </c>
      <c r="J13" s="3">
        <v>7</v>
      </c>
      <c r="K13" s="3">
        <v>4</v>
      </c>
      <c r="L13" s="3">
        <v>9</v>
      </c>
      <c r="M13" s="3">
        <v>8</v>
      </c>
      <c r="N13" s="5">
        <f t="shared" si="0"/>
        <v>72</v>
      </c>
      <c r="O13" s="18">
        <f t="shared" si="1"/>
        <v>0.8089887640449438</v>
      </c>
      <c r="P13" s="24">
        <f t="shared" si="2"/>
      </c>
      <c r="Q13" s="5">
        <f t="shared" si="3"/>
        <v>4</v>
      </c>
    </row>
    <row r="14" spans="1:17" ht="12.75">
      <c r="A14" s="2">
        <v>5</v>
      </c>
      <c r="B14" s="1" t="s">
        <v>38</v>
      </c>
      <c r="C14" s="33" t="s">
        <v>33</v>
      </c>
      <c r="D14" s="3">
        <v>9</v>
      </c>
      <c r="E14" s="3">
        <v>7</v>
      </c>
      <c r="F14" s="3">
        <v>10</v>
      </c>
      <c r="G14" s="3">
        <v>6</v>
      </c>
      <c r="H14" s="3">
        <v>7</v>
      </c>
      <c r="I14" s="3">
        <v>7</v>
      </c>
      <c r="J14" s="3">
        <v>7</v>
      </c>
      <c r="K14" s="3">
        <v>7</v>
      </c>
      <c r="L14" s="3">
        <v>10</v>
      </c>
      <c r="M14" s="3">
        <v>11</v>
      </c>
      <c r="N14" s="5">
        <f t="shared" si="0"/>
        <v>81</v>
      </c>
      <c r="O14" s="18">
        <f t="shared" si="1"/>
        <v>0.9101123595505618</v>
      </c>
      <c r="P14" s="24" t="str">
        <f t="shared" si="2"/>
        <v>Победитель</v>
      </c>
      <c r="Q14" s="5">
        <f t="shared" si="3"/>
        <v>1</v>
      </c>
    </row>
    <row r="15" spans="1:17" ht="12.75">
      <c r="A15" s="2">
        <v>6</v>
      </c>
      <c r="B15" s="1" t="s">
        <v>39</v>
      </c>
      <c r="C15" s="33" t="s">
        <v>40</v>
      </c>
      <c r="D15" s="3">
        <v>7</v>
      </c>
      <c r="E15" s="3">
        <v>7</v>
      </c>
      <c r="F15" s="3">
        <v>7</v>
      </c>
      <c r="G15" s="3">
        <v>3</v>
      </c>
      <c r="H15" s="3">
        <v>7</v>
      </c>
      <c r="I15" s="3">
        <v>5</v>
      </c>
      <c r="J15" s="3">
        <v>5</v>
      </c>
      <c r="K15" s="3">
        <v>7</v>
      </c>
      <c r="L15" s="3">
        <v>9</v>
      </c>
      <c r="M15" s="3">
        <v>9</v>
      </c>
      <c r="N15" s="5">
        <f t="shared" si="0"/>
        <v>66</v>
      </c>
      <c r="O15" s="18">
        <f t="shared" si="1"/>
        <v>0.7415730337078652</v>
      </c>
      <c r="P15" s="24">
        <f t="shared" si="2"/>
      </c>
      <c r="Q15" s="5">
        <f t="shared" si="3"/>
        <v>9</v>
      </c>
    </row>
    <row r="16" spans="1:17" ht="12.75">
      <c r="A16" s="2">
        <v>7</v>
      </c>
      <c r="B16" s="1" t="s">
        <v>41</v>
      </c>
      <c r="C16" s="33" t="s">
        <v>42</v>
      </c>
      <c r="D16" s="3">
        <v>5</v>
      </c>
      <c r="E16" s="3">
        <v>10</v>
      </c>
      <c r="F16" s="3">
        <v>9</v>
      </c>
      <c r="G16" s="3">
        <v>5</v>
      </c>
      <c r="H16" s="3">
        <v>5</v>
      </c>
      <c r="I16" s="3">
        <v>4</v>
      </c>
      <c r="J16" s="3">
        <v>6</v>
      </c>
      <c r="K16" s="3">
        <v>5</v>
      </c>
      <c r="L16" s="3">
        <v>9</v>
      </c>
      <c r="M16" s="3">
        <v>8</v>
      </c>
      <c r="N16" s="5">
        <f t="shared" si="0"/>
        <v>66</v>
      </c>
      <c r="O16" s="18">
        <f t="shared" si="1"/>
        <v>0.7415730337078652</v>
      </c>
      <c r="P16" s="24">
        <f t="shared" si="2"/>
      </c>
      <c r="Q16" s="5">
        <f t="shared" si="3"/>
        <v>9</v>
      </c>
    </row>
    <row r="17" spans="1:17" ht="12.75">
      <c r="A17" s="2">
        <v>8</v>
      </c>
      <c r="B17" s="1" t="s">
        <v>43</v>
      </c>
      <c r="C17" s="33" t="s">
        <v>44</v>
      </c>
      <c r="D17" s="3">
        <v>6</v>
      </c>
      <c r="E17" s="3">
        <v>6</v>
      </c>
      <c r="F17" s="3">
        <v>8</v>
      </c>
      <c r="G17" s="3">
        <v>7</v>
      </c>
      <c r="H17" s="3">
        <v>6</v>
      </c>
      <c r="I17" s="3">
        <v>7</v>
      </c>
      <c r="J17" s="3">
        <v>6</v>
      </c>
      <c r="K17" s="3">
        <v>7</v>
      </c>
      <c r="L17" s="3">
        <v>8</v>
      </c>
      <c r="M17" s="3">
        <v>10</v>
      </c>
      <c r="N17" s="5">
        <f t="shared" si="0"/>
        <v>71</v>
      </c>
      <c r="O17" s="18">
        <f t="shared" si="1"/>
        <v>0.797752808988764</v>
      </c>
      <c r="P17" s="24">
        <f t="shared" si="2"/>
      </c>
      <c r="Q17" s="5">
        <f t="shared" si="3"/>
        <v>6</v>
      </c>
    </row>
    <row r="18" spans="1:17" ht="12.75">
      <c r="A18" s="2">
        <v>9</v>
      </c>
      <c r="B18" s="1" t="s">
        <v>45</v>
      </c>
      <c r="C18" s="33" t="s">
        <v>46</v>
      </c>
      <c r="D18" s="3">
        <v>4</v>
      </c>
      <c r="E18" s="3">
        <v>9</v>
      </c>
      <c r="F18" s="3">
        <v>6</v>
      </c>
      <c r="G18" s="3">
        <v>7</v>
      </c>
      <c r="H18" s="3">
        <v>7</v>
      </c>
      <c r="I18" s="3">
        <v>5</v>
      </c>
      <c r="J18" s="3">
        <v>5</v>
      </c>
      <c r="K18" s="3">
        <v>7</v>
      </c>
      <c r="L18" s="3">
        <v>6</v>
      </c>
      <c r="M18" s="3">
        <v>12</v>
      </c>
      <c r="N18" s="5">
        <f t="shared" si="0"/>
        <v>68</v>
      </c>
      <c r="O18" s="18">
        <f t="shared" si="1"/>
        <v>0.7640449438202247</v>
      </c>
      <c r="P18" s="24">
        <f t="shared" si="2"/>
      </c>
      <c r="Q18" s="5">
        <f t="shared" si="3"/>
        <v>8</v>
      </c>
    </row>
    <row r="19" spans="1:17" ht="12.75">
      <c r="A19" s="2">
        <v>10</v>
      </c>
      <c r="B19" s="1" t="s">
        <v>47</v>
      </c>
      <c r="C19" s="33" t="s">
        <v>40</v>
      </c>
      <c r="D19" s="3">
        <v>9</v>
      </c>
      <c r="E19" s="3">
        <v>7</v>
      </c>
      <c r="F19" s="3">
        <v>7</v>
      </c>
      <c r="G19" s="3">
        <v>5</v>
      </c>
      <c r="H19" s="3">
        <v>6</v>
      </c>
      <c r="I19" s="3">
        <v>7</v>
      </c>
      <c r="J19" s="3">
        <v>7</v>
      </c>
      <c r="K19" s="3">
        <v>6</v>
      </c>
      <c r="L19" s="3">
        <v>10</v>
      </c>
      <c r="M19" s="3">
        <v>8</v>
      </c>
      <c r="N19" s="5">
        <f t="shared" si="0"/>
        <v>72</v>
      </c>
      <c r="O19" s="18">
        <f t="shared" si="1"/>
        <v>0.8089887640449438</v>
      </c>
      <c r="P19" s="24">
        <f t="shared" si="2"/>
      </c>
      <c r="Q19" s="5">
        <f t="shared" si="3"/>
        <v>4</v>
      </c>
    </row>
    <row r="20" spans="1:17" ht="9" customHeight="1">
      <c r="A20" s="13"/>
      <c r="B20" s="14" t="s">
        <v>29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25"/>
      <c r="P20" s="26"/>
      <c r="Q20" s="17"/>
    </row>
    <row r="21" spans="1:17" ht="3.75" customHeight="1">
      <c r="A21" s="13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7"/>
      <c r="O21" s="25"/>
      <c r="P21" s="26"/>
      <c r="Q21" s="17"/>
    </row>
    <row r="22" spans="1:17" ht="4.5" customHeight="1">
      <c r="A22" s="13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25"/>
      <c r="P22" s="26"/>
      <c r="Q22" s="17"/>
    </row>
    <row r="23" spans="1:17" ht="4.5" customHeight="1">
      <c r="A23" s="13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/>
      <c r="O23" s="16"/>
      <c r="P23" s="15"/>
      <c r="Q23" s="15"/>
    </row>
    <row r="24" spans="1:15" ht="12.75">
      <c r="A24" s="20"/>
      <c r="B24" s="21"/>
      <c r="C24" s="21" t="s">
        <v>13</v>
      </c>
      <c r="D24" s="22" t="s">
        <v>17</v>
      </c>
      <c r="E24" s="22" t="s">
        <v>18</v>
      </c>
      <c r="F24" s="22" t="s">
        <v>19</v>
      </c>
      <c r="G24" s="22" t="s">
        <v>20</v>
      </c>
      <c r="H24" s="22" t="s">
        <v>21</v>
      </c>
      <c r="I24" s="22" t="s">
        <v>22</v>
      </c>
      <c r="J24" s="22" t="s">
        <v>23</v>
      </c>
      <c r="K24" s="22" t="s">
        <v>24</v>
      </c>
      <c r="L24" s="22" t="s">
        <v>25</v>
      </c>
      <c r="M24" s="22" t="s">
        <v>26</v>
      </c>
      <c r="N24" s="15"/>
      <c r="O24" s="15"/>
    </row>
    <row r="25" spans="1:13" s="6" customFormat="1" ht="40.5" customHeight="1">
      <c r="A25" s="23"/>
      <c r="B25" s="29" t="s">
        <v>27</v>
      </c>
      <c r="C25" s="30" t="s">
        <v>48</v>
      </c>
      <c r="D25" s="30">
        <f aca="true" t="shared" si="4" ref="D25:M25">MAX(D10:D19)</f>
        <v>9</v>
      </c>
      <c r="E25" s="30">
        <f t="shared" si="4"/>
        <v>11</v>
      </c>
      <c r="F25" s="30">
        <f t="shared" si="4"/>
        <v>10</v>
      </c>
      <c r="G25" s="30">
        <f t="shared" si="4"/>
        <v>7</v>
      </c>
      <c r="H25" s="30">
        <f t="shared" si="4"/>
        <v>9</v>
      </c>
      <c r="I25" s="30">
        <f t="shared" si="4"/>
        <v>7</v>
      </c>
      <c r="J25" s="30">
        <f t="shared" si="4"/>
        <v>7</v>
      </c>
      <c r="K25" s="30">
        <f t="shared" si="4"/>
        <v>7</v>
      </c>
      <c r="L25" s="30">
        <f t="shared" si="4"/>
        <v>15</v>
      </c>
      <c r="M25" s="30">
        <f t="shared" si="4"/>
        <v>12</v>
      </c>
    </row>
    <row r="26" spans="1:13" s="6" customFormat="1" ht="27" customHeight="1">
      <c r="A26" s="23"/>
      <c r="B26" s="29" t="s">
        <v>12</v>
      </c>
      <c r="C26" s="30" t="s">
        <v>15</v>
      </c>
      <c r="D26" s="31">
        <f aca="true" t="shared" si="5" ref="D26:M26">COUNTIF(D10:D19,D25)/$C$5</f>
        <v>0.2</v>
      </c>
      <c r="E26" s="31">
        <f t="shared" si="5"/>
        <v>0.1</v>
      </c>
      <c r="F26" s="31">
        <f t="shared" si="5"/>
        <v>0.2</v>
      </c>
      <c r="G26" s="31">
        <f t="shared" si="5"/>
        <v>0.3</v>
      </c>
      <c r="H26" s="31">
        <f t="shared" si="5"/>
        <v>0.1</v>
      </c>
      <c r="I26" s="31">
        <f t="shared" si="5"/>
        <v>0.3</v>
      </c>
      <c r="J26" s="31">
        <f t="shared" si="5"/>
        <v>0.3</v>
      </c>
      <c r="K26" s="31">
        <f t="shared" si="5"/>
        <v>0.5</v>
      </c>
      <c r="L26" s="31">
        <f t="shared" si="5"/>
        <v>0.1</v>
      </c>
      <c r="M26" s="31">
        <f t="shared" si="5"/>
        <v>0.1</v>
      </c>
    </row>
    <row r="27" spans="1:13" s="6" customFormat="1" ht="42.75" customHeight="1">
      <c r="A27" s="23"/>
      <c r="B27" s="29" t="s">
        <v>28</v>
      </c>
      <c r="C27" s="30" t="s">
        <v>48</v>
      </c>
      <c r="D27" s="30">
        <f aca="true" t="shared" si="6" ref="D27:M27">MIN(D10:D19)</f>
        <v>4</v>
      </c>
      <c r="E27" s="30">
        <f t="shared" si="6"/>
        <v>6</v>
      </c>
      <c r="F27" s="30">
        <f t="shared" si="6"/>
        <v>6</v>
      </c>
      <c r="G27" s="30">
        <f t="shared" si="6"/>
        <v>3</v>
      </c>
      <c r="H27" s="30">
        <f t="shared" si="6"/>
        <v>5</v>
      </c>
      <c r="I27" s="30">
        <f t="shared" si="6"/>
        <v>4</v>
      </c>
      <c r="J27" s="30">
        <f t="shared" si="6"/>
        <v>5</v>
      </c>
      <c r="K27" s="30">
        <f t="shared" si="6"/>
        <v>4</v>
      </c>
      <c r="L27" s="30">
        <f t="shared" si="6"/>
        <v>6</v>
      </c>
      <c r="M27" s="30">
        <f t="shared" si="6"/>
        <v>8</v>
      </c>
    </row>
    <row r="28" spans="1:13" s="6" customFormat="1" ht="29.25" customHeight="1">
      <c r="A28" s="23"/>
      <c r="B28" s="29" t="s">
        <v>14</v>
      </c>
      <c r="C28" s="30" t="s">
        <v>15</v>
      </c>
      <c r="D28" s="32">
        <f aca="true" t="shared" si="7" ref="D28:M28">COUNTIF(D10:D19,D27)/$C$5</f>
        <v>0.1</v>
      </c>
      <c r="E28" s="32">
        <f t="shared" si="7"/>
        <v>0.1</v>
      </c>
      <c r="F28" s="32">
        <f t="shared" si="7"/>
        <v>0.1</v>
      </c>
      <c r="G28" s="32">
        <f t="shared" si="7"/>
        <v>0.1</v>
      </c>
      <c r="H28" s="32">
        <f t="shared" si="7"/>
        <v>0.2</v>
      </c>
      <c r="I28" s="32">
        <f t="shared" si="7"/>
        <v>0.1</v>
      </c>
      <c r="J28" s="32">
        <f t="shared" si="7"/>
        <v>0.3</v>
      </c>
      <c r="K28" s="32">
        <f t="shared" si="7"/>
        <v>0.2</v>
      </c>
      <c r="L28" s="32">
        <f t="shared" si="7"/>
        <v>0.1</v>
      </c>
      <c r="M28" s="32">
        <f t="shared" si="7"/>
        <v>0.4</v>
      </c>
    </row>
  </sheetData>
  <mergeCells count="11">
    <mergeCell ref="P8:P9"/>
    <mergeCell ref="Q8:Q9"/>
    <mergeCell ref="B2:P2"/>
    <mergeCell ref="B8:B9"/>
    <mergeCell ref="A8:A9"/>
    <mergeCell ref="C8:C9"/>
    <mergeCell ref="O8:O9"/>
    <mergeCell ref="D8:F8"/>
    <mergeCell ref="G8:K8"/>
    <mergeCell ref="L8:M8"/>
    <mergeCell ref="N8:N9"/>
  </mergeCells>
  <conditionalFormatting sqref="D10:F19">
    <cfRule type="cellIs" priority="1" dxfId="0" operator="greaterThan" stopIfTrue="1">
      <formula>10</formula>
    </cfRule>
  </conditionalFormatting>
  <conditionalFormatting sqref="G10:K19">
    <cfRule type="cellIs" priority="2" dxfId="0" operator="greaterThan" stopIfTrue="1">
      <formula>7</formula>
    </cfRule>
  </conditionalFormatting>
  <conditionalFormatting sqref="L10:M19">
    <cfRule type="cellIs" priority="3" dxfId="0" operator="greaterThan" stopIfTrue="1">
      <formula>12</formula>
    </cfRule>
  </conditionalFormatting>
  <printOptions headings="1"/>
  <pageMargins left="0.22" right="0.17" top="0.45" bottom="0.48" header="0.28" footer="0.31"/>
  <pageSetup horizontalDpi="300" verticalDpi="300" orientation="landscape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3"/>
  <sheetViews>
    <sheetView zoomScale="90" zoomScaleNormal="90" workbookViewId="0" topLeftCell="A1">
      <selection activeCell="H24" sqref="H24"/>
    </sheetView>
  </sheetViews>
  <sheetFormatPr defaultColWidth="9.00390625" defaultRowHeight="12.75"/>
  <cols>
    <col min="1" max="1" width="4.875" style="53" customWidth="1"/>
    <col min="2" max="2" width="9.125" style="53" customWidth="1"/>
    <col min="3" max="3" width="6.625" style="53" customWidth="1"/>
    <col min="4" max="9" width="9.125" style="53" customWidth="1"/>
    <col min="10" max="10" width="6.75390625" style="53" customWidth="1"/>
    <col min="11" max="14" width="9.125" style="53" customWidth="1"/>
    <col min="15" max="15" width="9.875" style="53" customWidth="1"/>
    <col min="16" max="16" width="17.875" style="53" customWidth="1"/>
    <col min="17" max="16384" width="9.125" style="53" customWidth="1"/>
  </cols>
  <sheetData>
    <row r="2" ht="15.75">
      <c r="B2" s="56" t="s">
        <v>59</v>
      </c>
    </row>
    <row r="4" spans="2:11" ht="18" customHeight="1">
      <c r="B4" s="54" t="s">
        <v>71</v>
      </c>
      <c r="C4" s="53" t="s">
        <v>60</v>
      </c>
      <c r="K4" s="53" t="s">
        <v>61</v>
      </c>
    </row>
    <row r="5" spans="2:11" ht="18" customHeight="1">
      <c r="B5" s="54" t="s">
        <v>72</v>
      </c>
      <c r="C5" s="53" t="s">
        <v>60</v>
      </c>
      <c r="K5" s="53" t="s">
        <v>70</v>
      </c>
    </row>
    <row r="6" spans="2:11" ht="18" customHeight="1">
      <c r="B6" s="54" t="s">
        <v>73</v>
      </c>
      <c r="C6" s="53" t="s">
        <v>60</v>
      </c>
      <c r="K6" s="53" t="s">
        <v>62</v>
      </c>
    </row>
    <row r="7" spans="2:11" ht="18" customHeight="1">
      <c r="B7" s="54" t="s">
        <v>74</v>
      </c>
      <c r="C7" s="53" t="s">
        <v>60</v>
      </c>
      <c r="K7" s="53" t="s">
        <v>63</v>
      </c>
    </row>
    <row r="8" spans="2:11" ht="18" customHeight="1">
      <c r="B8" s="54" t="s">
        <v>75</v>
      </c>
      <c r="C8" s="53" t="s">
        <v>60</v>
      </c>
      <c r="K8" s="53" t="s">
        <v>64</v>
      </c>
    </row>
    <row r="9" spans="2:11" ht="18" customHeight="1">
      <c r="B9" s="54" t="s">
        <v>76</v>
      </c>
      <c r="C9" s="53" t="s">
        <v>60</v>
      </c>
      <c r="K9" s="53" t="s">
        <v>65</v>
      </c>
    </row>
    <row r="10" spans="2:11" ht="18" customHeight="1">
      <c r="B10" s="54" t="s">
        <v>77</v>
      </c>
      <c r="C10" s="53" t="s">
        <v>60</v>
      </c>
      <c r="K10" s="53" t="s">
        <v>66</v>
      </c>
    </row>
    <row r="11" spans="2:11" ht="16.5" customHeight="1">
      <c r="B11" s="54" t="s">
        <v>78</v>
      </c>
      <c r="C11" s="53" t="s">
        <v>60</v>
      </c>
      <c r="K11" s="53" t="s">
        <v>68</v>
      </c>
    </row>
    <row r="12" spans="2:11" ht="16.5" customHeight="1">
      <c r="B12" s="54" t="s">
        <v>79</v>
      </c>
      <c r="C12" s="53" t="s">
        <v>60</v>
      </c>
      <c r="K12" s="53" t="s">
        <v>67</v>
      </c>
    </row>
    <row r="13" spans="2:11" ht="16.5" customHeight="1">
      <c r="B13" s="54" t="s">
        <v>80</v>
      </c>
      <c r="C13" s="53" t="s">
        <v>60</v>
      </c>
      <c r="K13" s="53" t="s">
        <v>69</v>
      </c>
    </row>
  </sheetData>
  <printOptions/>
  <pageMargins left="0.26" right="0.17" top="0.73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3"/>
  <sheetViews>
    <sheetView showGridLines="0" zoomScale="80" zoomScaleNormal="80" workbookViewId="0" topLeftCell="A1">
      <pane xSplit="3" ySplit="13" topLeftCell="E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V14" sqref="V14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6.875" style="0" customWidth="1"/>
    <col min="4" max="7" width="5.75390625" style="0" customWidth="1"/>
    <col min="8" max="8" width="10.125" style="0" customWidth="1"/>
    <col min="9" max="14" width="5.75390625" style="0" customWidth="1"/>
    <col min="15" max="15" width="9.875" style="0" customWidth="1"/>
    <col min="16" max="18" width="5.75390625" style="0" customWidth="1"/>
    <col min="19" max="19" width="12.75390625" style="0" customWidth="1"/>
    <col min="20" max="20" width="15.125" style="0" customWidth="1"/>
    <col min="21" max="21" width="13.875" style="0" customWidth="1"/>
    <col min="22" max="22" width="8.75390625" style="0" customWidth="1"/>
  </cols>
  <sheetData>
    <row r="2" spans="2:11" ht="12.75">
      <c r="B2" s="35" t="s">
        <v>50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7" t="s">
        <v>51</v>
      </c>
      <c r="C3" s="35" t="s">
        <v>52</v>
      </c>
      <c r="D3" s="38">
        <v>20</v>
      </c>
      <c r="E3" s="35" t="s">
        <v>53</v>
      </c>
      <c r="F3" s="35"/>
      <c r="G3" s="35"/>
      <c r="H3" s="35"/>
      <c r="I3" s="35"/>
      <c r="J3" s="35"/>
      <c r="K3" s="35"/>
    </row>
    <row r="4" spans="2:11" ht="12.75">
      <c r="B4" s="37" t="s">
        <v>54</v>
      </c>
      <c r="C4" s="35" t="s">
        <v>52</v>
      </c>
      <c r="D4" s="38">
        <v>26</v>
      </c>
      <c r="E4" s="35" t="s">
        <v>53</v>
      </c>
      <c r="F4" s="35"/>
      <c r="G4" s="35"/>
      <c r="H4" s="35"/>
      <c r="I4" s="35"/>
      <c r="J4" s="35"/>
      <c r="K4" s="35"/>
    </row>
    <row r="6" spans="2:21" ht="18">
      <c r="B6" s="74" t="s">
        <v>16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2:4" ht="15.75">
      <c r="B7" s="9" t="s">
        <v>9</v>
      </c>
      <c r="C7" s="27">
        <f>COUNTA(D14:D23)</f>
        <v>0</v>
      </c>
      <c r="D7" s="28" t="s">
        <v>10</v>
      </c>
    </row>
    <row r="8" spans="2:4" ht="25.5">
      <c r="B8" s="9" t="s">
        <v>11</v>
      </c>
      <c r="C8" s="27">
        <f>SUM(D10:Q10)</f>
        <v>89</v>
      </c>
      <c r="D8" s="52" t="s">
        <v>53</v>
      </c>
    </row>
    <row r="9" spans="5:19" s="6" customFormat="1" ht="16.5" customHeight="1"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8" s="6" customFormat="1" ht="12.75">
      <c r="B10" s="58" t="s">
        <v>83</v>
      </c>
      <c r="D10" s="10">
        <v>10</v>
      </c>
      <c r="E10" s="10">
        <v>10</v>
      </c>
      <c r="F10" s="10">
        <v>10</v>
      </c>
      <c r="G10" s="10"/>
      <c r="H10" s="10"/>
      <c r="I10" s="10">
        <v>7</v>
      </c>
      <c r="J10" s="10">
        <v>7</v>
      </c>
      <c r="K10" s="10">
        <v>7</v>
      </c>
      <c r="L10" s="10">
        <v>7</v>
      </c>
      <c r="M10" s="10">
        <v>7</v>
      </c>
      <c r="N10" s="10"/>
      <c r="O10" s="10"/>
      <c r="P10" s="10">
        <v>12</v>
      </c>
      <c r="Q10" s="10">
        <v>12</v>
      </c>
      <c r="R10" s="10"/>
    </row>
    <row r="11" spans="4:19" s="6" customFormat="1" ht="16.5" customHeight="1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/>
    </row>
    <row r="12" spans="1:22" s="4" customFormat="1" ht="28.5" customHeight="1">
      <c r="A12" s="63" t="s">
        <v>5</v>
      </c>
      <c r="B12" s="63" t="s">
        <v>0</v>
      </c>
      <c r="C12" s="63" t="s">
        <v>1</v>
      </c>
      <c r="D12" s="67" t="s">
        <v>2</v>
      </c>
      <c r="E12" s="67"/>
      <c r="F12" s="67"/>
      <c r="G12" s="75" t="s">
        <v>58</v>
      </c>
      <c r="H12" s="70" t="s">
        <v>55</v>
      </c>
      <c r="I12" s="68" t="s">
        <v>3</v>
      </c>
      <c r="J12" s="68"/>
      <c r="K12" s="68"/>
      <c r="L12" s="68"/>
      <c r="M12" s="68"/>
      <c r="N12" s="77" t="s">
        <v>58</v>
      </c>
      <c r="O12" s="72" t="s">
        <v>56</v>
      </c>
      <c r="P12" s="69" t="s">
        <v>4</v>
      </c>
      <c r="Q12" s="69"/>
      <c r="R12" s="79" t="s">
        <v>58</v>
      </c>
      <c r="S12" s="63" t="s">
        <v>57</v>
      </c>
      <c r="T12" s="63" t="s">
        <v>49</v>
      </c>
      <c r="U12" s="63" t="s">
        <v>7</v>
      </c>
      <c r="V12" s="63" t="s">
        <v>8</v>
      </c>
    </row>
    <row r="13" spans="1:22" s="4" customFormat="1" ht="21.75" customHeight="1">
      <c r="A13" s="64"/>
      <c r="B13" s="64"/>
      <c r="C13" s="64"/>
      <c r="D13" s="43" t="s">
        <v>17</v>
      </c>
      <c r="E13" s="43" t="s">
        <v>18</v>
      </c>
      <c r="F13" s="43" t="s">
        <v>19</v>
      </c>
      <c r="G13" s="76"/>
      <c r="H13" s="71"/>
      <c r="I13" s="46" t="s">
        <v>20</v>
      </c>
      <c r="J13" s="46" t="s">
        <v>21</v>
      </c>
      <c r="K13" s="46" t="s">
        <v>22</v>
      </c>
      <c r="L13" s="46" t="s">
        <v>23</v>
      </c>
      <c r="M13" s="46" t="s">
        <v>24</v>
      </c>
      <c r="N13" s="78"/>
      <c r="O13" s="73"/>
      <c r="P13" s="49" t="s">
        <v>25</v>
      </c>
      <c r="Q13" s="49" t="s">
        <v>26</v>
      </c>
      <c r="R13" s="80"/>
      <c r="S13" s="64"/>
      <c r="T13" s="64"/>
      <c r="U13" s="64"/>
      <c r="V13" s="64"/>
    </row>
    <row r="14" spans="1:22" ht="12.75">
      <c r="A14" s="2">
        <v>1</v>
      </c>
      <c r="B14" s="1"/>
      <c r="C14" s="33"/>
      <c r="D14" s="44"/>
      <c r="E14" s="44"/>
      <c r="F14" s="44"/>
      <c r="G14" s="45">
        <f>IF(OR(D14="н",E14="н",F14="н"),"Н/А",SUM(D14:F14))</f>
        <v>0</v>
      </c>
      <c r="H14" s="45">
        <f>IF(G14=0,"",IF(G14&lt;$D$3,"выбыл","&gt;&gt;&gt;"))</f>
      </c>
      <c r="I14" s="47"/>
      <c r="J14" s="47"/>
      <c r="K14" s="47"/>
      <c r="L14" s="47"/>
      <c r="M14" s="47"/>
      <c r="N14" s="48">
        <f>SUM(I14:M14)</f>
        <v>0</v>
      </c>
      <c r="O14" s="48">
        <f>IF(N14=0,"",IF(N14&lt;$D$4,"выбыл","&gt;&gt;&gt;"))</f>
      </c>
      <c r="P14" s="50"/>
      <c r="Q14" s="50"/>
      <c r="R14" s="51">
        <f>SUM(P14:Q14)</f>
        <v>0</v>
      </c>
      <c r="S14" s="34">
        <f aca="true" t="shared" si="0" ref="S14:S23">IF(OR(AND(G14=0,N14=0,R14=0),AND(G14&gt;=$D$3,N14=0,R14=0),AND(G14&gt;=$D$3,N14&gt;=$D$4,R14=0)),"",IF(G14&lt;$D$3,"выбыл",IF(N14&lt;$D$4,"выбыл",IF(R14="Н/А","выбыл",SUM(D14:F14,I14:M14,P14:Q14)))))</f>
      </c>
      <c r="T14" s="36">
        <f aca="true" t="shared" si="1" ref="T14:T23">IF(S14="","",IF(S14="выбыл","",S14/$C$8))</f>
      </c>
      <c r="U14" s="24">
        <f aca="true" t="shared" si="2" ref="U14:U23">IF(S14=MAX($S$14:$S$23),"Победитель","")</f>
      </c>
      <c r="V14" s="5">
        <f aca="true" t="shared" si="3" ref="V14:V21">IF(T14="","",RANK(T14,$T$14:$T$23))</f>
      </c>
    </row>
    <row r="15" spans="1:22" ht="12.75">
      <c r="A15" s="2">
        <v>2</v>
      </c>
      <c r="B15" s="1"/>
      <c r="C15" s="33"/>
      <c r="D15" s="44"/>
      <c r="E15" s="44"/>
      <c r="F15" s="44"/>
      <c r="G15" s="45">
        <f aca="true" t="shared" si="4" ref="G15:G23">IF(OR(D15="н",E15="н",F15="н"),"Н/А",SUM(D15:F15))</f>
        <v>0</v>
      </c>
      <c r="H15" s="45">
        <f aca="true" t="shared" si="5" ref="H15:H23">IF(G15=0,"",IF(G15&lt;$D$3,"выбыл","&gt;&gt;&gt;"))</f>
      </c>
      <c r="I15" s="47"/>
      <c r="J15" s="47"/>
      <c r="K15" s="47"/>
      <c r="L15" s="47"/>
      <c r="M15" s="47"/>
      <c r="N15" s="48">
        <f aca="true" t="shared" si="6" ref="N15:N23">SUM(I15:M15)</f>
        <v>0</v>
      </c>
      <c r="O15" s="48">
        <f aca="true" t="shared" si="7" ref="O15:O23">IF(N15=0,"",IF(N15&lt;$D$4,"выбыл","&gt;&gt;&gt;"))</f>
      </c>
      <c r="P15" s="50"/>
      <c r="Q15" s="50"/>
      <c r="R15" s="51">
        <f aca="true" t="shared" si="8" ref="R15:R23">SUM(P15:Q15)</f>
        <v>0</v>
      </c>
      <c r="S15" s="34">
        <f t="shared" si="0"/>
      </c>
      <c r="T15" s="36">
        <f t="shared" si="1"/>
      </c>
      <c r="U15" s="24">
        <f t="shared" si="2"/>
      </c>
      <c r="V15" s="5">
        <f t="shared" si="3"/>
      </c>
    </row>
    <row r="16" spans="1:22" ht="12.75">
      <c r="A16" s="2">
        <v>3</v>
      </c>
      <c r="B16" s="1"/>
      <c r="C16" s="33"/>
      <c r="D16" s="44"/>
      <c r="E16" s="44"/>
      <c r="F16" s="44"/>
      <c r="G16" s="45">
        <f t="shared" si="4"/>
        <v>0</v>
      </c>
      <c r="H16" s="45">
        <f t="shared" si="5"/>
      </c>
      <c r="I16" s="47"/>
      <c r="J16" s="47"/>
      <c r="K16" s="47"/>
      <c r="L16" s="47"/>
      <c r="M16" s="47"/>
      <c r="N16" s="48">
        <f t="shared" si="6"/>
        <v>0</v>
      </c>
      <c r="O16" s="48">
        <f t="shared" si="7"/>
      </c>
      <c r="P16" s="50"/>
      <c r="Q16" s="50"/>
      <c r="R16" s="51">
        <f t="shared" si="8"/>
        <v>0</v>
      </c>
      <c r="S16" s="34">
        <f t="shared" si="0"/>
      </c>
      <c r="T16" s="36">
        <f t="shared" si="1"/>
      </c>
      <c r="U16" s="24">
        <f t="shared" si="2"/>
      </c>
      <c r="V16" s="5">
        <f t="shared" si="3"/>
      </c>
    </row>
    <row r="17" spans="1:22" ht="12.75">
      <c r="A17" s="2">
        <v>4</v>
      </c>
      <c r="B17" s="1"/>
      <c r="C17" s="33"/>
      <c r="D17" s="44"/>
      <c r="E17" s="44"/>
      <c r="F17" s="44"/>
      <c r="G17" s="45">
        <f t="shared" si="4"/>
        <v>0</v>
      </c>
      <c r="H17" s="45">
        <f t="shared" si="5"/>
      </c>
      <c r="I17" s="47"/>
      <c r="J17" s="47"/>
      <c r="K17" s="47"/>
      <c r="L17" s="47"/>
      <c r="M17" s="47"/>
      <c r="N17" s="48">
        <f t="shared" si="6"/>
        <v>0</v>
      </c>
      <c r="O17" s="48">
        <f t="shared" si="7"/>
      </c>
      <c r="P17" s="50"/>
      <c r="Q17" s="50"/>
      <c r="R17" s="51">
        <f t="shared" si="8"/>
        <v>0</v>
      </c>
      <c r="S17" s="34">
        <f t="shared" si="0"/>
      </c>
      <c r="T17" s="36">
        <f t="shared" si="1"/>
      </c>
      <c r="U17" s="24">
        <f t="shared" si="2"/>
      </c>
      <c r="V17" s="5">
        <f t="shared" si="3"/>
      </c>
    </row>
    <row r="18" spans="1:22" ht="12.75">
      <c r="A18" s="2">
        <v>5</v>
      </c>
      <c r="B18" s="1"/>
      <c r="C18" s="33"/>
      <c r="D18" s="44"/>
      <c r="E18" s="44"/>
      <c r="F18" s="44"/>
      <c r="G18" s="45">
        <f t="shared" si="4"/>
        <v>0</v>
      </c>
      <c r="H18" s="45">
        <f t="shared" si="5"/>
      </c>
      <c r="I18" s="47"/>
      <c r="J18" s="47"/>
      <c r="K18" s="47"/>
      <c r="L18" s="47"/>
      <c r="M18" s="47"/>
      <c r="N18" s="48">
        <f t="shared" si="6"/>
        <v>0</v>
      </c>
      <c r="O18" s="48">
        <f t="shared" si="7"/>
      </c>
      <c r="P18" s="50"/>
      <c r="Q18" s="50"/>
      <c r="R18" s="51">
        <f t="shared" si="8"/>
        <v>0</v>
      </c>
      <c r="S18" s="34">
        <f t="shared" si="0"/>
      </c>
      <c r="T18" s="36">
        <f t="shared" si="1"/>
      </c>
      <c r="U18" s="24">
        <f t="shared" si="2"/>
      </c>
      <c r="V18" s="5">
        <f t="shared" si="3"/>
      </c>
    </row>
    <row r="19" spans="1:22" ht="12.75">
      <c r="A19" s="2">
        <v>6</v>
      </c>
      <c r="B19" s="1"/>
      <c r="C19" s="33"/>
      <c r="D19" s="44"/>
      <c r="E19" s="44"/>
      <c r="F19" s="44"/>
      <c r="G19" s="45">
        <f t="shared" si="4"/>
        <v>0</v>
      </c>
      <c r="H19" s="45">
        <f t="shared" si="5"/>
      </c>
      <c r="I19" s="47"/>
      <c r="J19" s="47"/>
      <c r="K19" s="47"/>
      <c r="L19" s="47"/>
      <c r="M19" s="47"/>
      <c r="N19" s="48">
        <f t="shared" si="6"/>
        <v>0</v>
      </c>
      <c r="O19" s="48">
        <f t="shared" si="7"/>
      </c>
      <c r="P19" s="50"/>
      <c r="Q19" s="50"/>
      <c r="R19" s="51">
        <f t="shared" si="8"/>
        <v>0</v>
      </c>
      <c r="S19" s="34">
        <f t="shared" si="0"/>
      </c>
      <c r="T19" s="36">
        <f t="shared" si="1"/>
      </c>
      <c r="U19" s="24">
        <f t="shared" si="2"/>
      </c>
      <c r="V19" s="5">
        <f t="shared" si="3"/>
      </c>
    </row>
    <row r="20" spans="1:22" ht="12.75">
      <c r="A20" s="2">
        <v>7</v>
      </c>
      <c r="B20" s="1"/>
      <c r="C20" s="33"/>
      <c r="D20" s="44"/>
      <c r="E20" s="44"/>
      <c r="F20" s="44"/>
      <c r="G20" s="45">
        <f t="shared" si="4"/>
        <v>0</v>
      </c>
      <c r="H20" s="45">
        <f t="shared" si="5"/>
      </c>
      <c r="I20" s="47"/>
      <c r="J20" s="47"/>
      <c r="K20" s="47"/>
      <c r="L20" s="47"/>
      <c r="M20" s="47"/>
      <c r="N20" s="48">
        <f t="shared" si="6"/>
        <v>0</v>
      </c>
      <c r="O20" s="48">
        <f t="shared" si="7"/>
      </c>
      <c r="P20" s="50"/>
      <c r="Q20" s="50"/>
      <c r="R20" s="51">
        <f t="shared" si="8"/>
        <v>0</v>
      </c>
      <c r="S20" s="34">
        <f t="shared" si="0"/>
      </c>
      <c r="T20" s="36">
        <f t="shared" si="1"/>
      </c>
      <c r="U20" s="24">
        <f t="shared" si="2"/>
      </c>
      <c r="V20" s="5">
        <f t="shared" si="3"/>
      </c>
    </row>
    <row r="21" spans="1:22" ht="12.75">
      <c r="A21" s="2">
        <v>8</v>
      </c>
      <c r="B21" s="1"/>
      <c r="C21" s="33"/>
      <c r="D21" s="44"/>
      <c r="E21" s="44"/>
      <c r="F21" s="44"/>
      <c r="G21" s="45">
        <f t="shared" si="4"/>
        <v>0</v>
      </c>
      <c r="H21" s="45">
        <f t="shared" si="5"/>
      </c>
      <c r="I21" s="47"/>
      <c r="J21" s="47"/>
      <c r="K21" s="47"/>
      <c r="L21" s="47"/>
      <c r="M21" s="47"/>
      <c r="N21" s="48">
        <f t="shared" si="6"/>
        <v>0</v>
      </c>
      <c r="O21" s="48">
        <f t="shared" si="7"/>
      </c>
      <c r="P21" s="50"/>
      <c r="Q21" s="50"/>
      <c r="R21" s="51">
        <f t="shared" si="8"/>
        <v>0</v>
      </c>
      <c r="S21" s="34">
        <f t="shared" si="0"/>
      </c>
      <c r="T21" s="36">
        <f t="shared" si="1"/>
      </c>
      <c r="U21" s="24">
        <f t="shared" si="2"/>
      </c>
      <c r="V21" s="5">
        <f t="shared" si="3"/>
      </c>
    </row>
    <row r="22" spans="1:22" ht="12.75">
      <c r="A22" s="2">
        <v>9</v>
      </c>
      <c r="B22" s="1"/>
      <c r="C22" s="33"/>
      <c r="D22" s="44"/>
      <c r="E22" s="44"/>
      <c r="F22" s="44"/>
      <c r="G22" s="45">
        <f t="shared" si="4"/>
        <v>0</v>
      </c>
      <c r="H22" s="45">
        <f t="shared" si="5"/>
      </c>
      <c r="I22" s="47"/>
      <c r="J22" s="47"/>
      <c r="K22" s="47"/>
      <c r="L22" s="47"/>
      <c r="M22" s="47"/>
      <c r="N22" s="48">
        <f t="shared" si="6"/>
        <v>0</v>
      </c>
      <c r="O22" s="48">
        <f t="shared" si="7"/>
      </c>
      <c r="P22" s="50"/>
      <c r="Q22" s="50"/>
      <c r="R22" s="51">
        <f t="shared" si="8"/>
        <v>0</v>
      </c>
      <c r="S22" s="34">
        <f t="shared" si="0"/>
      </c>
      <c r="T22" s="36">
        <f t="shared" si="1"/>
      </c>
      <c r="U22" s="24">
        <f t="shared" si="2"/>
      </c>
      <c r="V22" s="5">
        <f>IF(T22="","",RANK(T22,$T$14:$T$23))</f>
      </c>
    </row>
    <row r="23" spans="1:22" ht="12.75">
      <c r="A23" s="2">
        <v>10</v>
      </c>
      <c r="B23" s="1"/>
      <c r="C23" s="33"/>
      <c r="D23" s="44"/>
      <c r="E23" s="44"/>
      <c r="F23" s="44"/>
      <c r="G23" s="45">
        <f t="shared" si="4"/>
        <v>0</v>
      </c>
      <c r="H23" s="45">
        <f t="shared" si="5"/>
      </c>
      <c r="I23" s="47"/>
      <c r="J23" s="47"/>
      <c r="K23" s="47"/>
      <c r="L23" s="47"/>
      <c r="M23" s="47"/>
      <c r="N23" s="48">
        <f t="shared" si="6"/>
        <v>0</v>
      </c>
      <c r="O23" s="48">
        <f t="shared" si="7"/>
      </c>
      <c r="P23" s="50"/>
      <c r="Q23" s="50"/>
      <c r="R23" s="51">
        <f t="shared" si="8"/>
        <v>0</v>
      </c>
      <c r="S23" s="34">
        <f t="shared" si="0"/>
      </c>
      <c r="T23" s="36">
        <f t="shared" si="1"/>
      </c>
      <c r="U23" s="24">
        <f t="shared" si="2"/>
      </c>
      <c r="V23" s="5">
        <f>IF(T23="","",RANK(T23,$T$14:$T$23))</f>
      </c>
    </row>
    <row r="24" spans="1:22" ht="12.75">
      <c r="A24" s="13"/>
      <c r="B24" s="14" t="s">
        <v>29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7"/>
      <c r="T24" s="25"/>
      <c r="U24" s="26"/>
      <c r="V24" s="17"/>
    </row>
    <row r="25" spans="1:22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7"/>
      <c r="T25" s="25"/>
      <c r="U25" s="26"/>
      <c r="V25" s="17"/>
    </row>
    <row r="26" spans="1:22" ht="12.75">
      <c r="A26" s="13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7"/>
      <c r="T26" s="25"/>
      <c r="U26" s="26"/>
      <c r="V26" s="17"/>
    </row>
    <row r="27" spans="1:22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7"/>
      <c r="T27" s="16"/>
      <c r="U27" s="15"/>
      <c r="V27" s="15"/>
    </row>
    <row r="28" spans="1:20" ht="12.75">
      <c r="A28" s="20"/>
      <c r="B28" s="21"/>
      <c r="C28" s="21" t="s">
        <v>13</v>
      </c>
      <c r="D28" s="22" t="s">
        <v>17</v>
      </c>
      <c r="E28" s="22" t="s">
        <v>18</v>
      </c>
      <c r="F28" s="22" t="s">
        <v>19</v>
      </c>
      <c r="G28" s="22"/>
      <c r="H28" s="22"/>
      <c r="I28" s="22" t="s">
        <v>20</v>
      </c>
      <c r="J28" s="22" t="s">
        <v>21</v>
      </c>
      <c r="K28" s="22" t="s">
        <v>22</v>
      </c>
      <c r="L28" s="22" t="s">
        <v>23</v>
      </c>
      <c r="M28" s="22" t="s">
        <v>24</v>
      </c>
      <c r="N28" s="22"/>
      <c r="O28" s="22"/>
      <c r="P28" s="22" t="s">
        <v>25</v>
      </c>
      <c r="Q28" s="22" t="s">
        <v>26</v>
      </c>
      <c r="R28" s="39"/>
      <c r="S28" s="15"/>
      <c r="T28" s="15"/>
    </row>
    <row r="29" spans="1:18" s="6" customFormat="1" ht="40.5" customHeight="1">
      <c r="A29" s="23"/>
      <c r="B29" s="29" t="s">
        <v>27</v>
      </c>
      <c r="C29" s="30" t="s">
        <v>48</v>
      </c>
      <c r="D29" s="30">
        <f aca="true" t="shared" si="9" ref="D29:Q29">MAX(D14:D23)</f>
        <v>0</v>
      </c>
      <c r="E29" s="30">
        <f t="shared" si="9"/>
        <v>0</v>
      </c>
      <c r="F29" s="30">
        <f t="shared" si="9"/>
        <v>0</v>
      </c>
      <c r="G29" s="30"/>
      <c r="H29" s="30"/>
      <c r="I29" s="30">
        <f t="shared" si="9"/>
        <v>0</v>
      </c>
      <c r="J29" s="30">
        <f t="shared" si="9"/>
        <v>0</v>
      </c>
      <c r="K29" s="30">
        <f t="shared" si="9"/>
        <v>0</v>
      </c>
      <c r="L29" s="30">
        <f t="shared" si="9"/>
        <v>0</v>
      </c>
      <c r="M29" s="30">
        <f t="shared" si="9"/>
        <v>0</v>
      </c>
      <c r="N29" s="30"/>
      <c r="O29" s="30"/>
      <c r="P29" s="30">
        <f t="shared" si="9"/>
        <v>0</v>
      </c>
      <c r="Q29" s="30">
        <f t="shared" si="9"/>
        <v>0</v>
      </c>
      <c r="R29" s="40"/>
    </row>
    <row r="30" spans="1:18" s="6" customFormat="1" ht="27" customHeight="1">
      <c r="A30" s="23"/>
      <c r="B30" s="29" t="s">
        <v>12</v>
      </c>
      <c r="C30" s="30" t="s">
        <v>15</v>
      </c>
      <c r="D30" s="31" t="e">
        <f>COUNTIF(D14:D23,D29)/$C$7</f>
        <v>#DIV/0!</v>
      </c>
      <c r="E30" s="31" t="e">
        <f>COUNTIF(E14:E23,E29)/$C$7</f>
        <v>#DIV/0!</v>
      </c>
      <c r="F30" s="31" t="e">
        <f>COUNTIF(F14:F23,F29)/$C$7</f>
        <v>#DIV/0!</v>
      </c>
      <c r="G30" s="31"/>
      <c r="H30" s="31"/>
      <c r="I30" s="31" t="e">
        <f>COUNTIF(I14:I23,I29)/$C$7</f>
        <v>#DIV/0!</v>
      </c>
      <c r="J30" s="31" t="e">
        <f>COUNTIF(J14:J23,J29)/$C$7</f>
        <v>#DIV/0!</v>
      </c>
      <c r="K30" s="31" t="e">
        <f>COUNTIF(K14:K23,K29)/$C$7</f>
        <v>#DIV/0!</v>
      </c>
      <c r="L30" s="31" t="e">
        <f>COUNTIF(L14:L23,L29)/$C$7</f>
        <v>#DIV/0!</v>
      </c>
      <c r="M30" s="31" t="e">
        <f>COUNTIF(M14:M23,M29)/$C$7</f>
        <v>#DIV/0!</v>
      </c>
      <c r="N30" s="31"/>
      <c r="O30" s="31"/>
      <c r="P30" s="31" t="e">
        <f>COUNTIF(P14:P23,P29)/$C$7</f>
        <v>#DIV/0!</v>
      </c>
      <c r="Q30" s="31" t="e">
        <f>COUNTIF(Q14:Q23,Q29)/$C$7</f>
        <v>#DIV/0!</v>
      </c>
      <c r="R30" s="41"/>
    </row>
    <row r="31" spans="1:18" s="6" customFormat="1" ht="42.75" customHeight="1">
      <c r="A31" s="23"/>
      <c r="B31" s="29" t="s">
        <v>28</v>
      </c>
      <c r="C31" s="30" t="s">
        <v>48</v>
      </c>
      <c r="D31" s="30">
        <f aca="true" t="shared" si="10" ref="D31:Q31">MIN(D14:D23)</f>
        <v>0</v>
      </c>
      <c r="E31" s="30">
        <f t="shared" si="10"/>
        <v>0</v>
      </c>
      <c r="F31" s="30">
        <f t="shared" si="10"/>
        <v>0</v>
      </c>
      <c r="G31" s="30"/>
      <c r="H31" s="30"/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/>
      <c r="O31" s="30"/>
      <c r="P31" s="30">
        <f t="shared" si="10"/>
        <v>0</v>
      </c>
      <c r="Q31" s="30">
        <f t="shared" si="10"/>
        <v>0</v>
      </c>
      <c r="R31" s="40"/>
    </row>
    <row r="32" spans="1:18" s="6" customFormat="1" ht="29.25" customHeight="1">
      <c r="A32" s="23"/>
      <c r="B32" s="29" t="s">
        <v>14</v>
      </c>
      <c r="C32" s="30" t="s">
        <v>15</v>
      </c>
      <c r="D32" s="32" t="e">
        <f>COUNTIF(D14:D23,D31)/$C$7</f>
        <v>#DIV/0!</v>
      </c>
      <c r="E32" s="32" t="e">
        <f>COUNTIF(E14:E23,E31)/$C$7</f>
        <v>#DIV/0!</v>
      </c>
      <c r="F32" s="32" t="e">
        <f>COUNTIF(F14:F23,F31)/$C$7</f>
        <v>#DIV/0!</v>
      </c>
      <c r="G32" s="32"/>
      <c r="H32" s="32"/>
      <c r="I32" s="32" t="e">
        <f>COUNTIF(I14:I23,I31)/$C$7</f>
        <v>#DIV/0!</v>
      </c>
      <c r="J32" s="32" t="e">
        <f>COUNTIF(J14:J23,J31)/$C$7</f>
        <v>#DIV/0!</v>
      </c>
      <c r="K32" s="32" t="e">
        <f>COUNTIF(K14:K23,K31)/$C$7</f>
        <v>#DIV/0!</v>
      </c>
      <c r="L32" s="32" t="e">
        <f>COUNTIF(L14:L23,L31)/$C$7</f>
        <v>#DIV/0!</v>
      </c>
      <c r="M32" s="32" t="e">
        <f>COUNTIF(M14:M23,M31)/$C$7</f>
        <v>#DIV/0!</v>
      </c>
      <c r="N32" s="32"/>
      <c r="O32" s="32"/>
      <c r="P32" s="32" t="e">
        <f>COUNTIF(P14:P23,P31)/$C$7</f>
        <v>#DIV/0!</v>
      </c>
      <c r="Q32" s="32" t="e">
        <f>COUNTIF(Q14:Q23,Q31)/$C$7</f>
        <v>#DIV/0!</v>
      </c>
      <c r="R32" s="42"/>
    </row>
    <row r="33" s="6" customFormat="1" ht="12.75">
      <c r="C33" s="12"/>
    </row>
  </sheetData>
  <mergeCells count="16">
    <mergeCell ref="U12:U13"/>
    <mergeCell ref="V12:V13"/>
    <mergeCell ref="B6:U6"/>
    <mergeCell ref="B12:B13"/>
    <mergeCell ref="G12:G13"/>
    <mergeCell ref="N12:N13"/>
    <mergeCell ref="R12:R13"/>
    <mergeCell ref="A12:A13"/>
    <mergeCell ref="C12:C13"/>
    <mergeCell ref="T12:T13"/>
    <mergeCell ref="D12:F12"/>
    <mergeCell ref="I12:M12"/>
    <mergeCell ref="P12:Q12"/>
    <mergeCell ref="S12:S13"/>
    <mergeCell ref="H12:H13"/>
    <mergeCell ref="O12:O13"/>
  </mergeCells>
  <conditionalFormatting sqref="D14:F23">
    <cfRule type="cellIs" priority="1" dxfId="0" operator="greaterThan" stopIfTrue="1">
      <formula>10</formula>
    </cfRule>
  </conditionalFormatting>
  <conditionalFormatting sqref="I14:M23">
    <cfRule type="cellIs" priority="2" dxfId="0" operator="greaterThan" stopIfTrue="1">
      <formula>7</formula>
    </cfRule>
  </conditionalFormatting>
  <conditionalFormatting sqref="P14:Q23">
    <cfRule type="cellIs" priority="3" dxfId="0" operator="greaterThan" stopIfTrue="1">
      <formula>12</formula>
    </cfRule>
  </conditionalFormatting>
  <printOptions/>
  <pageMargins left="0.75" right="0.75" top="1" bottom="1" header="0.5" footer="0.5"/>
  <pageSetup horizontalDpi="300" verticalDpi="300" orientation="portrait" paperSize="9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33"/>
  <sheetViews>
    <sheetView showGridLines="0" zoomScale="80" zoomScaleNormal="8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4" sqref="D4"/>
    </sheetView>
  </sheetViews>
  <sheetFormatPr defaultColWidth="9.00390625" defaultRowHeight="12.75"/>
  <cols>
    <col min="1" max="1" width="4.125" style="0" customWidth="1"/>
    <col min="2" max="2" width="24.875" style="0" customWidth="1"/>
    <col min="3" max="3" width="6.875" style="0" customWidth="1"/>
    <col min="4" max="6" width="5.25390625" style="0" customWidth="1"/>
    <col min="7" max="7" width="5.75390625" style="0" customWidth="1"/>
    <col min="8" max="8" width="8.25390625" style="0" customWidth="1"/>
    <col min="9" max="13" width="4.875" style="0" customWidth="1"/>
    <col min="14" max="14" width="5.75390625" style="0" customWidth="1"/>
    <col min="15" max="15" width="7.75390625" style="0" customWidth="1"/>
    <col min="16" max="17" width="5.125" style="0" customWidth="1"/>
    <col min="18" max="18" width="5.75390625" style="0" customWidth="1"/>
    <col min="19" max="19" width="11.625" style="0" customWidth="1"/>
    <col min="20" max="20" width="15.125" style="0" customWidth="1"/>
    <col min="21" max="21" width="13.875" style="0" customWidth="1"/>
    <col min="22" max="22" width="8.75390625" style="0" customWidth="1"/>
  </cols>
  <sheetData>
    <row r="2" spans="2:11" ht="12.75">
      <c r="B2" s="35" t="s">
        <v>50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7" t="s">
        <v>51</v>
      </c>
      <c r="C3" s="35" t="s">
        <v>52</v>
      </c>
      <c r="D3" s="38">
        <v>20</v>
      </c>
      <c r="E3" s="35" t="s">
        <v>53</v>
      </c>
      <c r="F3" s="35"/>
      <c r="G3" s="35"/>
      <c r="H3" s="35"/>
      <c r="I3" s="35"/>
      <c r="J3" s="35"/>
      <c r="K3" s="35"/>
    </row>
    <row r="4" spans="2:11" ht="12.75">
      <c r="B4" s="37" t="s">
        <v>54</v>
      </c>
      <c r="C4" s="35" t="s">
        <v>52</v>
      </c>
      <c r="D4" s="38">
        <v>26</v>
      </c>
      <c r="E4" s="35" t="s">
        <v>53</v>
      </c>
      <c r="F4" s="35"/>
      <c r="G4" s="35"/>
      <c r="H4" s="35"/>
      <c r="I4" s="35"/>
      <c r="J4" s="35"/>
      <c r="K4" s="35"/>
    </row>
    <row r="6" spans="2:21" ht="18">
      <c r="B6" s="74" t="s">
        <v>16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2:4" ht="15.75">
      <c r="B7" s="9" t="s">
        <v>9</v>
      </c>
      <c r="C7" s="27">
        <f>COUNTA(D14:D23)</f>
        <v>4</v>
      </c>
      <c r="D7" s="28" t="s">
        <v>10</v>
      </c>
    </row>
    <row r="8" spans="2:4" ht="25.5">
      <c r="B8" s="9" t="s">
        <v>11</v>
      </c>
      <c r="C8" s="27">
        <f>SUM(D10:Q10)</f>
        <v>89</v>
      </c>
      <c r="D8" s="52" t="s">
        <v>53</v>
      </c>
    </row>
    <row r="9" spans="5:19" s="6" customFormat="1" ht="16.5" customHeight="1"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8" s="6" customFormat="1" ht="12.75">
      <c r="B10" s="58" t="s">
        <v>83</v>
      </c>
      <c r="D10" s="10">
        <v>10</v>
      </c>
      <c r="E10" s="10">
        <v>10</v>
      </c>
      <c r="F10" s="10">
        <v>10</v>
      </c>
      <c r="G10" s="10"/>
      <c r="H10" s="10"/>
      <c r="I10" s="10">
        <v>7</v>
      </c>
      <c r="J10" s="10">
        <v>7</v>
      </c>
      <c r="K10" s="10">
        <v>7</v>
      </c>
      <c r="L10" s="10">
        <v>7</v>
      </c>
      <c r="M10" s="10">
        <v>7</v>
      </c>
      <c r="N10" s="10"/>
      <c r="O10" s="10"/>
      <c r="P10" s="10">
        <v>12</v>
      </c>
      <c r="Q10" s="10">
        <v>12</v>
      </c>
      <c r="R10" s="10"/>
    </row>
    <row r="11" spans="4:19" s="6" customFormat="1" ht="16.5" customHeight="1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/>
    </row>
    <row r="12" spans="1:22" s="4" customFormat="1" ht="28.5" customHeight="1">
      <c r="A12" s="63" t="s">
        <v>5</v>
      </c>
      <c r="B12" s="63" t="s">
        <v>0</v>
      </c>
      <c r="C12" s="63" t="s">
        <v>1</v>
      </c>
      <c r="D12" s="67" t="s">
        <v>2</v>
      </c>
      <c r="E12" s="67"/>
      <c r="F12" s="67"/>
      <c r="G12" s="75" t="s">
        <v>58</v>
      </c>
      <c r="H12" s="70" t="s">
        <v>55</v>
      </c>
      <c r="I12" s="68" t="s">
        <v>3</v>
      </c>
      <c r="J12" s="68"/>
      <c r="K12" s="68"/>
      <c r="L12" s="68"/>
      <c r="M12" s="68"/>
      <c r="N12" s="77" t="s">
        <v>58</v>
      </c>
      <c r="O12" s="72" t="s">
        <v>56</v>
      </c>
      <c r="P12" s="69" t="s">
        <v>4</v>
      </c>
      <c r="Q12" s="69"/>
      <c r="R12" s="79" t="s">
        <v>58</v>
      </c>
      <c r="S12" s="63" t="s">
        <v>57</v>
      </c>
      <c r="T12" s="63" t="s">
        <v>49</v>
      </c>
      <c r="U12" s="63" t="s">
        <v>7</v>
      </c>
      <c r="V12" s="63" t="s">
        <v>8</v>
      </c>
    </row>
    <row r="13" spans="1:22" s="4" customFormat="1" ht="21.75" customHeight="1">
      <c r="A13" s="64"/>
      <c r="B13" s="64"/>
      <c r="C13" s="64"/>
      <c r="D13" s="43" t="s">
        <v>17</v>
      </c>
      <c r="E13" s="43" t="s">
        <v>18</v>
      </c>
      <c r="F13" s="43" t="s">
        <v>19</v>
      </c>
      <c r="G13" s="76"/>
      <c r="H13" s="71"/>
      <c r="I13" s="46" t="s">
        <v>20</v>
      </c>
      <c r="J13" s="46" t="s">
        <v>21</v>
      </c>
      <c r="K13" s="46" t="s">
        <v>22</v>
      </c>
      <c r="L13" s="46" t="s">
        <v>23</v>
      </c>
      <c r="M13" s="46" t="s">
        <v>24</v>
      </c>
      <c r="N13" s="78"/>
      <c r="O13" s="73"/>
      <c r="P13" s="49" t="s">
        <v>25</v>
      </c>
      <c r="Q13" s="49" t="s">
        <v>26</v>
      </c>
      <c r="R13" s="80"/>
      <c r="S13" s="64"/>
      <c r="T13" s="64"/>
      <c r="U13" s="64"/>
      <c r="V13" s="64"/>
    </row>
    <row r="14" spans="1:22" ht="12.75">
      <c r="A14" s="2">
        <v>1</v>
      </c>
      <c r="B14" s="1" t="s">
        <v>30</v>
      </c>
      <c r="C14" s="33" t="s">
        <v>31</v>
      </c>
      <c r="D14" s="44">
        <v>9</v>
      </c>
      <c r="E14" s="44">
        <v>5</v>
      </c>
      <c r="F14" s="44">
        <v>8</v>
      </c>
      <c r="G14" s="45">
        <f>SUM(D14:F14)</f>
        <v>22</v>
      </c>
      <c r="H14" s="45" t="str">
        <f>IF(G14=0,"",IF(G14&lt;$D$3,"выбыл","&gt;&gt;&gt;"))</f>
        <v>&gt;&gt;&gt;</v>
      </c>
      <c r="I14" s="47">
        <v>6</v>
      </c>
      <c r="J14" s="47">
        <v>7</v>
      </c>
      <c r="K14" s="47">
        <v>9</v>
      </c>
      <c r="L14" s="47">
        <v>7</v>
      </c>
      <c r="M14" s="47">
        <v>7</v>
      </c>
      <c r="N14" s="48">
        <f>SUM(I14:M14)</f>
        <v>36</v>
      </c>
      <c r="O14" s="48" t="str">
        <f>IF(N14=0,"",IF(N14&lt;$D$4,"выбыл","&gt;&gt;&gt;"))</f>
        <v>&gt;&gt;&gt;</v>
      </c>
      <c r="P14" s="50">
        <v>13</v>
      </c>
      <c r="Q14" s="50">
        <v>9</v>
      </c>
      <c r="R14" s="51">
        <f>SUM(P14:Q14)</f>
        <v>22</v>
      </c>
      <c r="S14" s="34">
        <f>IF(OR(AND(G14=0,N14=0,R14=0),AND(G14&gt;=$D$3,N14=0,R14=0),AND(G14&gt;=$D$3,N14&gt;=$D$4,R14=0)),"",IF(G14&lt;$D$3,"выбыл",IF(N14&lt;$D$4,"выбыл",SUM(D14:F14,I14:M14,P14:Q14))))</f>
        <v>80</v>
      </c>
      <c r="T14" s="36">
        <f>IF(S14="","",IF(S14="выбыл","",S14/$C$8))</f>
        <v>0.898876404494382</v>
      </c>
      <c r="U14" s="24" t="str">
        <f>IF(S14=MAX($S$14:$S$23),"Победитель","")</f>
        <v>Победитель</v>
      </c>
      <c r="V14" s="5">
        <f>IF(T14="","",RANK(T14,$T$14:$T$23))</f>
        <v>1</v>
      </c>
    </row>
    <row r="15" spans="1:22" ht="12.75">
      <c r="A15" s="2">
        <v>2</v>
      </c>
      <c r="B15" s="1" t="s">
        <v>32</v>
      </c>
      <c r="C15" s="33" t="s">
        <v>33</v>
      </c>
      <c r="D15" s="44">
        <v>4</v>
      </c>
      <c r="E15" s="44">
        <v>7</v>
      </c>
      <c r="F15" s="44">
        <v>4</v>
      </c>
      <c r="G15" s="45">
        <f aca="true" t="shared" si="0" ref="G15:G23">SUM(D15:F15)</f>
        <v>15</v>
      </c>
      <c r="H15" s="45" t="str">
        <f aca="true" t="shared" si="1" ref="H15:H23">IF(G15=0,"",IF(G15&lt;$D$3,"выбыл","&gt;&gt;&gt;"))</f>
        <v>выбыл</v>
      </c>
      <c r="I15" s="47"/>
      <c r="J15" s="47"/>
      <c r="K15" s="47"/>
      <c r="L15" s="47"/>
      <c r="M15" s="47"/>
      <c r="N15" s="48">
        <f aca="true" t="shared" si="2" ref="N15:N23">SUM(I15:M15)</f>
        <v>0</v>
      </c>
      <c r="O15" s="48">
        <f aca="true" t="shared" si="3" ref="O15:O23">IF(N15=0,"",IF(N15&lt;$D$4,"выбыл","&gt;&gt;&gt;"))</f>
      </c>
      <c r="P15" s="50"/>
      <c r="Q15" s="50"/>
      <c r="R15" s="51">
        <f aca="true" t="shared" si="4" ref="R15:R23">SUM(P15:Q15)</f>
        <v>0</v>
      </c>
      <c r="S15" s="34" t="str">
        <f aca="true" t="shared" si="5" ref="S15:S23">IF(OR(AND(G15=0,N15=0,R15=0),AND(G15&gt;=$D$3,N15=0,R15=0),AND(G15&gt;=$D$3,N15&gt;=$D$4,R15=0)),"",IF(G15&lt;$D$3,"выбыл",IF(N15&lt;$D$4,"выбыл",SUM(D15:F15,I15:M15,P15:Q15))))</f>
        <v>выбыл</v>
      </c>
      <c r="T15" s="36">
        <f aca="true" t="shared" si="6" ref="T15:T23">IF(S15="","",IF(S15="выбыл","",S15/$C$8))</f>
      </c>
      <c r="U15" s="24">
        <f aca="true" t="shared" si="7" ref="U15:U23">IF(S15=MAX($S$14:$S$23),"Победитель","")</f>
      </c>
      <c r="V15" s="5">
        <f aca="true" t="shared" si="8" ref="V15:V23">IF(T15="","",RANK(T15,$T$14:$T$23))</f>
      </c>
    </row>
    <row r="16" spans="1:22" ht="12.75">
      <c r="A16" s="2">
        <v>3</v>
      </c>
      <c r="B16" s="1" t="s">
        <v>34</v>
      </c>
      <c r="C16" s="33" t="s">
        <v>35</v>
      </c>
      <c r="D16" s="44">
        <v>8</v>
      </c>
      <c r="E16" s="44">
        <v>0</v>
      </c>
      <c r="F16" s="44">
        <v>8</v>
      </c>
      <c r="G16" s="45">
        <f t="shared" si="0"/>
        <v>16</v>
      </c>
      <c r="H16" s="45" t="str">
        <f t="shared" si="1"/>
        <v>выбыл</v>
      </c>
      <c r="I16" s="47">
        <v>7</v>
      </c>
      <c r="J16" s="47">
        <v>5</v>
      </c>
      <c r="K16" s="47">
        <v>7</v>
      </c>
      <c r="L16" s="47">
        <v>7</v>
      </c>
      <c r="M16" s="47">
        <v>6</v>
      </c>
      <c r="N16" s="48">
        <f t="shared" si="2"/>
        <v>32</v>
      </c>
      <c r="O16" s="48" t="str">
        <f t="shared" si="3"/>
        <v>&gt;&gt;&gt;</v>
      </c>
      <c r="P16" s="50">
        <v>12</v>
      </c>
      <c r="Q16" s="50">
        <v>12</v>
      </c>
      <c r="R16" s="51">
        <f t="shared" si="4"/>
        <v>24</v>
      </c>
      <c r="S16" s="34" t="str">
        <f t="shared" si="5"/>
        <v>выбыл</v>
      </c>
      <c r="T16" s="36">
        <f t="shared" si="6"/>
      </c>
      <c r="U16" s="24">
        <f t="shared" si="7"/>
      </c>
      <c r="V16" s="5">
        <f t="shared" si="8"/>
      </c>
    </row>
    <row r="17" spans="1:22" ht="12.75">
      <c r="A17" s="2">
        <v>4</v>
      </c>
      <c r="B17" s="1" t="s">
        <v>36</v>
      </c>
      <c r="C17" s="33" t="s">
        <v>37</v>
      </c>
      <c r="D17" s="44">
        <v>11</v>
      </c>
      <c r="E17" s="44">
        <v>4</v>
      </c>
      <c r="F17" s="44">
        <v>5</v>
      </c>
      <c r="G17" s="45">
        <f t="shared" si="0"/>
        <v>20</v>
      </c>
      <c r="H17" s="45" t="str">
        <f t="shared" si="1"/>
        <v>&gt;&gt;&gt;</v>
      </c>
      <c r="I17" s="47">
        <v>7</v>
      </c>
      <c r="J17" s="47">
        <v>7</v>
      </c>
      <c r="K17" s="47">
        <v>7</v>
      </c>
      <c r="L17" s="47">
        <v>7</v>
      </c>
      <c r="M17" s="47">
        <v>7</v>
      </c>
      <c r="N17" s="48">
        <f t="shared" si="2"/>
        <v>35</v>
      </c>
      <c r="O17" s="48" t="str">
        <f t="shared" si="3"/>
        <v>&gt;&gt;&gt;</v>
      </c>
      <c r="P17" s="50">
        <v>11</v>
      </c>
      <c r="Q17" s="50">
        <v>11</v>
      </c>
      <c r="R17" s="51">
        <f t="shared" si="4"/>
        <v>22</v>
      </c>
      <c r="S17" s="34">
        <f t="shared" si="5"/>
        <v>77</v>
      </c>
      <c r="T17" s="36">
        <f t="shared" si="6"/>
        <v>0.8651685393258427</v>
      </c>
      <c r="U17" s="24">
        <f t="shared" si="7"/>
      </c>
      <c r="V17" s="5">
        <f t="shared" si="8"/>
        <v>2</v>
      </c>
    </row>
    <row r="18" spans="1:22" ht="12.75">
      <c r="A18" s="2">
        <v>5</v>
      </c>
      <c r="B18" s="1" t="s">
        <v>38</v>
      </c>
      <c r="C18" s="33" t="s">
        <v>33</v>
      </c>
      <c r="D18" s="44"/>
      <c r="E18" s="44"/>
      <c r="F18" s="44"/>
      <c r="G18" s="45">
        <f t="shared" si="0"/>
        <v>0</v>
      </c>
      <c r="H18" s="45">
        <f t="shared" si="1"/>
      </c>
      <c r="I18" s="47"/>
      <c r="J18" s="47"/>
      <c r="K18" s="47"/>
      <c r="L18" s="47"/>
      <c r="M18" s="47"/>
      <c r="N18" s="48">
        <f t="shared" si="2"/>
        <v>0</v>
      </c>
      <c r="O18" s="48">
        <f t="shared" si="3"/>
      </c>
      <c r="P18" s="50"/>
      <c r="Q18" s="50"/>
      <c r="R18" s="51">
        <f t="shared" si="4"/>
        <v>0</v>
      </c>
      <c r="S18" s="34">
        <f t="shared" si="5"/>
      </c>
      <c r="T18" s="36">
        <f t="shared" si="6"/>
      </c>
      <c r="U18" s="24">
        <f t="shared" si="7"/>
      </c>
      <c r="V18" s="5">
        <f t="shared" si="8"/>
      </c>
    </row>
    <row r="19" spans="1:22" ht="12.75">
      <c r="A19" s="2">
        <v>6</v>
      </c>
      <c r="B19" s="1" t="s">
        <v>39</v>
      </c>
      <c r="C19" s="33" t="s">
        <v>40</v>
      </c>
      <c r="D19" s="44"/>
      <c r="E19" s="44"/>
      <c r="F19" s="44"/>
      <c r="G19" s="45">
        <f t="shared" si="0"/>
        <v>0</v>
      </c>
      <c r="H19" s="45">
        <f t="shared" si="1"/>
      </c>
      <c r="I19" s="47"/>
      <c r="J19" s="47"/>
      <c r="K19" s="47"/>
      <c r="L19" s="47"/>
      <c r="M19" s="47"/>
      <c r="N19" s="48">
        <f t="shared" si="2"/>
        <v>0</v>
      </c>
      <c r="O19" s="48">
        <f t="shared" si="3"/>
      </c>
      <c r="P19" s="50"/>
      <c r="Q19" s="50"/>
      <c r="R19" s="51">
        <f t="shared" si="4"/>
        <v>0</v>
      </c>
      <c r="S19" s="34">
        <f t="shared" si="5"/>
      </c>
      <c r="T19" s="36">
        <f t="shared" si="6"/>
      </c>
      <c r="U19" s="24">
        <f t="shared" si="7"/>
      </c>
      <c r="V19" s="5">
        <f t="shared" si="8"/>
      </c>
    </row>
    <row r="20" spans="1:22" ht="12.75">
      <c r="A20" s="2">
        <v>7</v>
      </c>
      <c r="B20" s="1" t="s">
        <v>41</v>
      </c>
      <c r="C20" s="33" t="s">
        <v>42</v>
      </c>
      <c r="D20" s="44"/>
      <c r="E20" s="44"/>
      <c r="F20" s="44"/>
      <c r="G20" s="45">
        <f t="shared" si="0"/>
        <v>0</v>
      </c>
      <c r="H20" s="45">
        <f t="shared" si="1"/>
      </c>
      <c r="I20" s="47"/>
      <c r="J20" s="47"/>
      <c r="K20" s="47"/>
      <c r="L20" s="47"/>
      <c r="M20" s="47"/>
      <c r="N20" s="48">
        <f t="shared" si="2"/>
        <v>0</v>
      </c>
      <c r="O20" s="48">
        <f t="shared" si="3"/>
      </c>
      <c r="P20" s="50"/>
      <c r="Q20" s="50"/>
      <c r="R20" s="51">
        <f t="shared" si="4"/>
        <v>0</v>
      </c>
      <c r="S20" s="34">
        <f t="shared" si="5"/>
      </c>
      <c r="T20" s="36">
        <f t="shared" si="6"/>
      </c>
      <c r="U20" s="24">
        <f t="shared" si="7"/>
      </c>
      <c r="V20" s="5">
        <f t="shared" si="8"/>
      </c>
    </row>
    <row r="21" spans="1:22" ht="12.75">
      <c r="A21" s="2">
        <v>8</v>
      </c>
      <c r="B21" s="1" t="s">
        <v>43</v>
      </c>
      <c r="C21" s="33" t="s">
        <v>44</v>
      </c>
      <c r="D21" s="44"/>
      <c r="E21" s="44"/>
      <c r="F21" s="44"/>
      <c r="G21" s="45">
        <f t="shared" si="0"/>
        <v>0</v>
      </c>
      <c r="H21" s="45">
        <f t="shared" si="1"/>
      </c>
      <c r="I21" s="47"/>
      <c r="J21" s="47"/>
      <c r="K21" s="47"/>
      <c r="L21" s="47"/>
      <c r="M21" s="47"/>
      <c r="N21" s="48">
        <f t="shared" si="2"/>
        <v>0</v>
      </c>
      <c r="O21" s="48">
        <f t="shared" si="3"/>
      </c>
      <c r="P21" s="50"/>
      <c r="Q21" s="50"/>
      <c r="R21" s="51">
        <f t="shared" si="4"/>
        <v>0</v>
      </c>
      <c r="S21" s="34">
        <f t="shared" si="5"/>
      </c>
      <c r="T21" s="36">
        <f t="shared" si="6"/>
      </c>
      <c r="U21" s="24">
        <f t="shared" si="7"/>
      </c>
      <c r="V21" s="5">
        <f t="shared" si="8"/>
      </c>
    </row>
    <row r="22" spans="1:22" ht="12.75">
      <c r="A22" s="2">
        <v>9</v>
      </c>
      <c r="B22" s="1" t="s">
        <v>45</v>
      </c>
      <c r="C22" s="33" t="s">
        <v>46</v>
      </c>
      <c r="D22" s="44"/>
      <c r="E22" s="44"/>
      <c r="F22" s="44"/>
      <c r="G22" s="45">
        <f t="shared" si="0"/>
        <v>0</v>
      </c>
      <c r="H22" s="45">
        <f t="shared" si="1"/>
      </c>
      <c r="I22" s="47"/>
      <c r="J22" s="47"/>
      <c r="K22" s="47"/>
      <c r="L22" s="47"/>
      <c r="M22" s="47"/>
      <c r="N22" s="48">
        <f t="shared" si="2"/>
        <v>0</v>
      </c>
      <c r="O22" s="48">
        <f t="shared" si="3"/>
      </c>
      <c r="P22" s="50"/>
      <c r="Q22" s="50"/>
      <c r="R22" s="51">
        <f t="shared" si="4"/>
        <v>0</v>
      </c>
      <c r="S22" s="34">
        <f t="shared" si="5"/>
      </c>
      <c r="T22" s="36">
        <f t="shared" si="6"/>
      </c>
      <c r="U22" s="24">
        <f t="shared" si="7"/>
      </c>
      <c r="V22" s="5">
        <f t="shared" si="8"/>
      </c>
    </row>
    <row r="23" spans="1:22" ht="12.75">
      <c r="A23" s="2">
        <v>10</v>
      </c>
      <c r="B23" s="1" t="s">
        <v>47</v>
      </c>
      <c r="C23" s="33" t="s">
        <v>40</v>
      </c>
      <c r="D23" s="44"/>
      <c r="E23" s="44"/>
      <c r="F23" s="44"/>
      <c r="G23" s="45">
        <f t="shared" si="0"/>
        <v>0</v>
      </c>
      <c r="H23" s="45">
        <f t="shared" si="1"/>
      </c>
      <c r="I23" s="47"/>
      <c r="J23" s="47"/>
      <c r="K23" s="47"/>
      <c r="L23" s="47"/>
      <c r="M23" s="47"/>
      <c r="N23" s="48">
        <f t="shared" si="2"/>
        <v>0</v>
      </c>
      <c r="O23" s="48">
        <f t="shared" si="3"/>
      </c>
      <c r="P23" s="50"/>
      <c r="Q23" s="50"/>
      <c r="R23" s="51">
        <f t="shared" si="4"/>
        <v>0</v>
      </c>
      <c r="S23" s="34">
        <f t="shared" si="5"/>
      </c>
      <c r="T23" s="36">
        <f t="shared" si="6"/>
      </c>
      <c r="U23" s="24">
        <f t="shared" si="7"/>
      </c>
      <c r="V23" s="5">
        <f t="shared" si="8"/>
      </c>
    </row>
    <row r="24" spans="1:22" ht="12.75">
      <c r="A24" s="13"/>
      <c r="B24" s="14" t="s">
        <v>29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7"/>
      <c r="T24" s="25"/>
      <c r="U24" s="26"/>
      <c r="V24" s="17"/>
    </row>
    <row r="25" spans="1:22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7"/>
      <c r="T25" s="25"/>
      <c r="U25" s="26"/>
      <c r="V25" s="17"/>
    </row>
    <row r="26" spans="1:22" ht="12.75">
      <c r="A26" s="13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7"/>
      <c r="T26" s="25"/>
      <c r="U26" s="26"/>
      <c r="V26" s="17"/>
    </row>
    <row r="27" spans="1:22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7"/>
      <c r="T27" s="16"/>
      <c r="U27" s="15"/>
      <c r="V27" s="15"/>
    </row>
    <row r="28" spans="1:20" ht="12.75">
      <c r="A28" s="20"/>
      <c r="B28" s="21"/>
      <c r="C28" s="21" t="s">
        <v>13</v>
      </c>
      <c r="D28" s="22" t="s">
        <v>17</v>
      </c>
      <c r="E28" s="22" t="s">
        <v>18</v>
      </c>
      <c r="F28" s="22" t="s">
        <v>19</v>
      </c>
      <c r="G28" s="22"/>
      <c r="H28" s="22"/>
      <c r="I28" s="22" t="s">
        <v>20</v>
      </c>
      <c r="J28" s="22" t="s">
        <v>21</v>
      </c>
      <c r="K28" s="22" t="s">
        <v>22</v>
      </c>
      <c r="L28" s="22" t="s">
        <v>23</v>
      </c>
      <c r="M28" s="22" t="s">
        <v>24</v>
      </c>
      <c r="N28" s="22"/>
      <c r="O28" s="22"/>
      <c r="P28" s="22" t="s">
        <v>25</v>
      </c>
      <c r="Q28" s="22" t="s">
        <v>26</v>
      </c>
      <c r="R28" s="39"/>
      <c r="S28" s="15"/>
      <c r="T28" s="15"/>
    </row>
    <row r="29" spans="1:18" s="6" customFormat="1" ht="40.5" customHeight="1">
      <c r="A29" s="23"/>
      <c r="B29" s="29" t="s">
        <v>27</v>
      </c>
      <c r="C29" s="30" t="s">
        <v>48</v>
      </c>
      <c r="D29" s="30">
        <f>MAX(D14:D23)</f>
        <v>11</v>
      </c>
      <c r="E29" s="30">
        <f>MAX(E14:E23)</f>
        <v>7</v>
      </c>
      <c r="F29" s="30">
        <f>MAX(F14:F23)</f>
        <v>8</v>
      </c>
      <c r="G29" s="30"/>
      <c r="H29" s="30"/>
      <c r="I29" s="30">
        <f>MAX(I14:I23)</f>
        <v>7</v>
      </c>
      <c r="J29" s="30">
        <f>MAX(J14:J23)</f>
        <v>7</v>
      </c>
      <c r="K29" s="30">
        <f>MAX(K14:K23)</f>
        <v>9</v>
      </c>
      <c r="L29" s="30">
        <f>MAX(L14:L23)</f>
        <v>7</v>
      </c>
      <c r="M29" s="30">
        <f>MAX(M14:M23)</f>
        <v>7</v>
      </c>
      <c r="N29" s="30"/>
      <c r="O29" s="30"/>
      <c r="P29" s="30">
        <f>MAX(P14:P23)</f>
        <v>13</v>
      </c>
      <c r="Q29" s="30">
        <f>MAX(Q14:Q23)</f>
        <v>12</v>
      </c>
      <c r="R29" s="40"/>
    </row>
    <row r="30" spans="1:18" s="6" customFormat="1" ht="27" customHeight="1">
      <c r="A30" s="23"/>
      <c r="B30" s="29" t="s">
        <v>12</v>
      </c>
      <c r="C30" s="30" t="s">
        <v>15</v>
      </c>
      <c r="D30" s="31">
        <f>COUNTIF(D14:D23,D29)/$C$7</f>
        <v>0.25</v>
      </c>
      <c r="E30" s="31">
        <f>COUNTIF(E14:E23,E29)/$C$7</f>
        <v>0.25</v>
      </c>
      <c r="F30" s="31">
        <f>COUNTIF(F14:F23,F29)/$C$7</f>
        <v>0.5</v>
      </c>
      <c r="G30" s="31"/>
      <c r="H30" s="31"/>
      <c r="I30" s="31">
        <f>COUNTIF(I14:I23,I29)/$C$7</f>
        <v>0.5</v>
      </c>
      <c r="J30" s="31">
        <f>COUNTIF(J14:J23,J29)/$C$7</f>
        <v>0.5</v>
      </c>
      <c r="K30" s="31">
        <f>COUNTIF(K14:K23,K29)/$C$7</f>
        <v>0.25</v>
      </c>
      <c r="L30" s="31">
        <f>COUNTIF(L14:L23,L29)/$C$7</f>
        <v>0.75</v>
      </c>
      <c r="M30" s="31">
        <f>COUNTIF(M14:M23,M29)/$C$7</f>
        <v>0.5</v>
      </c>
      <c r="N30" s="31"/>
      <c r="O30" s="31"/>
      <c r="P30" s="31">
        <f>COUNTIF(P14:P23,P29)/$C$7</f>
        <v>0.25</v>
      </c>
      <c r="Q30" s="31">
        <f>COUNTIF(Q14:Q23,Q29)/$C$7</f>
        <v>0.25</v>
      </c>
      <c r="R30" s="41"/>
    </row>
    <row r="31" spans="1:18" s="6" customFormat="1" ht="42.75" customHeight="1">
      <c r="A31" s="23"/>
      <c r="B31" s="29" t="s">
        <v>28</v>
      </c>
      <c r="C31" s="30" t="s">
        <v>48</v>
      </c>
      <c r="D31" s="30">
        <f>MIN(D14:D23)</f>
        <v>4</v>
      </c>
      <c r="E31" s="30">
        <f>MIN(E14:E23)</f>
        <v>0</v>
      </c>
      <c r="F31" s="30">
        <f>MIN(F14:F23)</f>
        <v>4</v>
      </c>
      <c r="G31" s="30"/>
      <c r="H31" s="30"/>
      <c r="I31" s="30">
        <f>MIN(I14:I23)</f>
        <v>6</v>
      </c>
      <c r="J31" s="30">
        <f>MIN(J14:J23)</f>
        <v>5</v>
      </c>
      <c r="K31" s="30">
        <f>MIN(K14:K23)</f>
        <v>7</v>
      </c>
      <c r="L31" s="30">
        <f>MIN(L14:L23)</f>
        <v>7</v>
      </c>
      <c r="M31" s="30">
        <f>MIN(M14:M23)</f>
        <v>6</v>
      </c>
      <c r="N31" s="30"/>
      <c r="O31" s="30"/>
      <c r="P31" s="30">
        <f>MIN(P14:P23)</f>
        <v>11</v>
      </c>
      <c r="Q31" s="30">
        <f>MIN(Q14:Q23)</f>
        <v>9</v>
      </c>
      <c r="R31" s="40"/>
    </row>
    <row r="32" spans="1:18" s="6" customFormat="1" ht="29.25" customHeight="1">
      <c r="A32" s="23"/>
      <c r="B32" s="29" t="s">
        <v>14</v>
      </c>
      <c r="C32" s="30" t="s">
        <v>15</v>
      </c>
      <c r="D32" s="32">
        <f>COUNTIF(D14:D23,D31)/$C$7</f>
        <v>0.25</v>
      </c>
      <c r="E32" s="32">
        <f>COUNTIF(E14:E23,E31)/$C$7</f>
        <v>0.25</v>
      </c>
      <c r="F32" s="32">
        <f>COUNTIF(F14:F23,F31)/$C$7</f>
        <v>0.25</v>
      </c>
      <c r="G32" s="32"/>
      <c r="H32" s="32"/>
      <c r="I32" s="32">
        <f>COUNTIF(I14:I23,I31)/$C$7</f>
        <v>0.25</v>
      </c>
      <c r="J32" s="32">
        <f>COUNTIF(J14:J23,J31)/$C$7</f>
        <v>0.25</v>
      </c>
      <c r="K32" s="32">
        <f>COUNTIF(K14:K23,K31)/$C$7</f>
        <v>0.5</v>
      </c>
      <c r="L32" s="32">
        <f>COUNTIF(L14:L23,L31)/$C$7</f>
        <v>0.75</v>
      </c>
      <c r="M32" s="32">
        <f>COUNTIF(M14:M23,M31)/$C$7</f>
        <v>0.25</v>
      </c>
      <c r="N32" s="32"/>
      <c r="O32" s="32"/>
      <c r="P32" s="32">
        <f>COUNTIF(P14:P23,P31)/$C$7</f>
        <v>0.25</v>
      </c>
      <c r="Q32" s="32">
        <f>COUNTIF(Q14:Q23,Q31)/$C$7</f>
        <v>0.25</v>
      </c>
      <c r="R32" s="42"/>
    </row>
    <row r="33" s="6" customFormat="1" ht="12.75">
      <c r="C33" s="12"/>
    </row>
  </sheetData>
  <mergeCells count="16">
    <mergeCell ref="A12:A13"/>
    <mergeCell ref="C12:C13"/>
    <mergeCell ref="T12:T13"/>
    <mergeCell ref="D12:F12"/>
    <mergeCell ref="I12:M12"/>
    <mergeCell ref="P12:Q12"/>
    <mergeCell ref="S12:S13"/>
    <mergeCell ref="H12:H13"/>
    <mergeCell ref="O12:O13"/>
    <mergeCell ref="U12:U13"/>
    <mergeCell ref="V12:V13"/>
    <mergeCell ref="B6:U6"/>
    <mergeCell ref="B12:B13"/>
    <mergeCell ref="G12:G13"/>
    <mergeCell ref="N12:N13"/>
    <mergeCell ref="R12:R13"/>
  </mergeCells>
  <conditionalFormatting sqref="D14:F23">
    <cfRule type="cellIs" priority="1" dxfId="0" operator="greaterThan" stopIfTrue="1">
      <formula>10</formula>
    </cfRule>
  </conditionalFormatting>
  <conditionalFormatting sqref="I14:M23">
    <cfRule type="cellIs" priority="2" dxfId="0" operator="greaterThan" stopIfTrue="1">
      <formula>7</formula>
    </cfRule>
  </conditionalFormatting>
  <conditionalFormatting sqref="P14:Q23">
    <cfRule type="cellIs" priority="3" dxfId="0" operator="greaterThan" stopIfTrue="1">
      <formula>12</formula>
    </cfRule>
  </conditionalFormatting>
  <printOptions/>
  <pageMargins left="0.75" right="0.75" top="1" bottom="1" header="0.5" footer="0.5"/>
  <pageSetup horizontalDpi="300" verticalDpi="300" orientation="portrait" paperSize="9" r:id="rId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"/>
  <sheetViews>
    <sheetView workbookViewId="0" topLeftCell="A1">
      <selection activeCell="F4" sqref="F4"/>
    </sheetView>
  </sheetViews>
  <sheetFormatPr defaultColWidth="9.00390625" defaultRowHeight="12.75"/>
  <cols>
    <col min="1" max="1" width="13.875" style="0" customWidth="1"/>
    <col min="3" max="3" width="46.375" style="0" customWidth="1"/>
  </cols>
  <sheetData>
    <row r="2" ht="12.75">
      <c r="A2" s="62" t="s">
        <v>84</v>
      </c>
    </row>
    <row r="4" spans="1:2" ht="18" customHeight="1">
      <c r="A4" t="s">
        <v>85</v>
      </c>
      <c r="B4" s="53" t="s">
        <v>60</v>
      </c>
    </row>
    <row r="5" spans="1:2" ht="18" customHeight="1">
      <c r="A5" t="s">
        <v>86</v>
      </c>
      <c r="B5" s="53" t="s">
        <v>60</v>
      </c>
    </row>
    <row r="6" spans="1:2" ht="18" customHeight="1">
      <c r="A6" t="s">
        <v>87</v>
      </c>
      <c r="B6" s="53" t="s">
        <v>60</v>
      </c>
    </row>
    <row r="7" spans="1:2" ht="18" customHeight="1">
      <c r="A7" t="s">
        <v>88</v>
      </c>
      <c r="B7" s="53" t="s">
        <v>60</v>
      </c>
    </row>
    <row r="8" spans="1:2" ht="18" customHeight="1">
      <c r="A8" t="s">
        <v>89</v>
      </c>
      <c r="B8" s="53" t="s">
        <v>60</v>
      </c>
    </row>
    <row r="9" spans="1:2" ht="18" customHeight="1">
      <c r="A9" t="s">
        <v>90</v>
      </c>
      <c r="B9" s="53" t="s">
        <v>60</v>
      </c>
    </row>
    <row r="10" spans="1:2" ht="18" customHeight="1">
      <c r="A10" t="s">
        <v>91</v>
      </c>
      <c r="B10" s="61" t="s">
        <v>60</v>
      </c>
    </row>
    <row r="11" spans="1:2" ht="33.75" customHeight="1">
      <c r="A11" s="60" t="s">
        <v>92</v>
      </c>
      <c r="B11" s="61" t="s">
        <v>60</v>
      </c>
    </row>
    <row r="12" spans="1:2" ht="19.5" customHeight="1">
      <c r="A12" s="60" t="s">
        <v>93</v>
      </c>
      <c r="B12" s="61" t="s">
        <v>60</v>
      </c>
    </row>
    <row r="13" spans="1:2" ht="19.5" customHeight="1">
      <c r="A13" s="60" t="s">
        <v>94</v>
      </c>
      <c r="B13" s="61" t="s">
        <v>60</v>
      </c>
    </row>
    <row r="14" spans="1:2" ht="19.5" customHeight="1">
      <c r="A14" s="60" t="s">
        <v>95</v>
      </c>
      <c r="B14" s="61" t="s">
        <v>60</v>
      </c>
    </row>
  </sheetData>
  <printOptions/>
  <pageMargins left="0.31" right="0.34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LTA</cp:lastModifiedBy>
  <cp:lastPrinted>2010-06-09T10:07:13Z</cp:lastPrinted>
  <dcterms:created xsi:type="dcterms:W3CDTF">2009-10-21T05:09:19Z</dcterms:created>
  <dcterms:modified xsi:type="dcterms:W3CDTF">2010-09-07T13:32:21Z</dcterms:modified>
  <cp:category/>
  <cp:version/>
  <cp:contentType/>
  <cp:contentStatus/>
</cp:coreProperties>
</file>